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9012"/>
  </bookViews>
  <sheets>
    <sheet name="titul" sheetId="4" r:id="rId1"/>
    <sheet name="Krycí list" sheetId="1" r:id="rId2"/>
    <sheet name="Rekapitulace" sheetId="2" r:id="rId3"/>
    <sheet name="Položky" sheetId="3" r:id="rId4"/>
    <sheet name="SO 02 ZTI" sheetId="8" r:id="rId5"/>
    <sheet name="UT - SO02" sheetId="6" r:id="rId6"/>
    <sheet name="SO 02 elektro" sheetId="5" r:id="rId7"/>
    <sheet name="VZT - SO02" sheetId="7" r:id="rId8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list'!$F$4</definedName>
    <definedName name="MJ">'Krycí list'!$G$4</definedName>
    <definedName name="Mont">Rekapitulace!$H$33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3">Položky!$1:$6</definedName>
    <definedName name="_xlnm.Print_Titles" localSheetId="2">Rekapitulace!$1:$6</definedName>
    <definedName name="Objednatel">'Krycí list'!$C$8</definedName>
    <definedName name="_xlnm.Print_Area" localSheetId="1">'Krycí list'!$A$1:$G$45</definedName>
    <definedName name="_xlnm.Print_Area" localSheetId="3">Položky!$A$1:$G$254</definedName>
    <definedName name="_xlnm.Print_Area" localSheetId="2">Rekapitulace!$A$1:$I$41</definedName>
    <definedName name="_xlnm.Print_Area" localSheetId="4">'SO 02 ZTI'!$A$1:$G$111</definedName>
    <definedName name="_xlnm.Print_Area" localSheetId="7">'VZT - SO02'!$A$1:$F$90</definedName>
    <definedName name="PocetMJ">'Krycí list'!$G$7</definedName>
    <definedName name="Poznamka">'Krycí list'!$B$37</definedName>
    <definedName name="Projektant">'Krycí list'!$C$7</definedName>
    <definedName name="PSV">Rekapitulace!$F$33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3" hidden="1">0</definedName>
    <definedName name="solver_num" localSheetId="3" hidden="1">0</definedName>
    <definedName name="solver_opt" localSheetId="3" hidden="1">Položky!#REF!</definedName>
    <definedName name="solver_typ" localSheetId="3" hidden="1">1</definedName>
    <definedName name="solver_val" localSheetId="3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9" i="8" l="1"/>
  <c r="G18" i="8"/>
  <c r="G17" i="8"/>
  <c r="G94" i="8" l="1"/>
  <c r="G93" i="8"/>
  <c r="G92" i="8"/>
  <c r="G91" i="8"/>
  <c r="G90" i="8"/>
  <c r="G89" i="8"/>
  <c r="G88" i="8"/>
  <c r="G87" i="8"/>
  <c r="G86" i="8"/>
  <c r="G85" i="8"/>
  <c r="G84" i="8"/>
  <c r="G83" i="8"/>
  <c r="G82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45" i="8"/>
  <c r="G44" i="8"/>
  <c r="G43" i="8"/>
  <c r="G42" i="8"/>
  <c r="G41" i="8"/>
  <c r="G39" i="8"/>
  <c r="G38" i="8"/>
  <c r="G37" i="8"/>
  <c r="G36" i="8"/>
  <c r="G35" i="8"/>
  <c r="G34" i="8"/>
  <c r="G33" i="8"/>
  <c r="G32" i="8"/>
  <c r="G31" i="8"/>
  <c r="G30" i="8"/>
  <c r="G29" i="8"/>
  <c r="G20" i="8"/>
  <c r="F188" i="3" s="1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5" i="7"/>
  <c r="F64" i="7"/>
  <c r="F63" i="7"/>
  <c r="F62" i="7"/>
  <c r="F61" i="7"/>
  <c r="F60" i="7"/>
  <c r="F59" i="7"/>
  <c r="F58" i="7"/>
  <c r="F57" i="7"/>
  <c r="F56" i="7"/>
  <c r="F55" i="7"/>
  <c r="F54" i="7"/>
  <c r="F52" i="7"/>
  <c r="F51" i="7"/>
  <c r="F50" i="7"/>
  <c r="F48" i="7"/>
  <c r="F46" i="7"/>
  <c r="F45" i="7"/>
  <c r="F44" i="7"/>
  <c r="F42" i="7"/>
  <c r="F41" i="7"/>
  <c r="F40" i="7"/>
  <c r="F38" i="7"/>
  <c r="F36" i="7"/>
  <c r="F34" i="7"/>
  <c r="F32" i="7"/>
  <c r="F30" i="7"/>
  <c r="F28" i="7"/>
  <c r="F27" i="7"/>
  <c r="F26" i="7"/>
  <c r="F24" i="7"/>
  <c r="F23" i="7"/>
  <c r="F22" i="7"/>
  <c r="F21" i="7"/>
  <c r="F20" i="7"/>
  <c r="F19" i="7"/>
  <c r="F18" i="7"/>
  <c r="F17" i="7"/>
  <c r="F16" i="7"/>
  <c r="F12" i="7"/>
  <c r="F11" i="7"/>
  <c r="F10" i="7"/>
  <c r="F9" i="7"/>
  <c r="F8" i="7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1" i="6"/>
  <c r="F110" i="6"/>
  <c r="F109" i="6"/>
  <c r="F108" i="6"/>
  <c r="F107" i="6"/>
  <c r="F105" i="6"/>
  <c r="F104" i="6"/>
  <c r="F103" i="6"/>
  <c r="F102" i="6"/>
  <c r="F100" i="6"/>
  <c r="F98" i="6"/>
  <c r="F96" i="6"/>
  <c r="F95" i="6"/>
  <c r="F93" i="6"/>
  <c r="F91" i="6"/>
  <c r="F89" i="6"/>
  <c r="F88" i="6"/>
  <c r="F87" i="6"/>
  <c r="F85" i="6"/>
  <c r="F84" i="6"/>
  <c r="F82" i="6"/>
  <c r="F80" i="6"/>
  <c r="F79" i="6"/>
  <c r="F77" i="6"/>
  <c r="F75" i="6"/>
  <c r="F74" i="6"/>
  <c r="F71" i="6"/>
  <c r="F70" i="6"/>
  <c r="F69" i="6"/>
  <c r="F67" i="6"/>
  <c r="F66" i="6"/>
  <c r="F65" i="6"/>
  <c r="F64" i="6"/>
  <c r="F63" i="6"/>
  <c r="F62" i="6"/>
  <c r="F61" i="6"/>
  <c r="F59" i="6"/>
  <c r="F58" i="6"/>
  <c r="F57" i="6"/>
  <c r="F55" i="6"/>
  <c r="F54" i="6"/>
  <c r="F53" i="6"/>
  <c r="F51" i="6"/>
  <c r="F47" i="6"/>
  <c r="F46" i="6"/>
  <c r="F45" i="6"/>
  <c r="F44" i="6"/>
  <c r="F42" i="6"/>
  <c r="F41" i="6"/>
  <c r="F40" i="6"/>
  <c r="F39" i="6"/>
  <c r="F37" i="6"/>
  <c r="F35" i="6"/>
  <c r="F32" i="6"/>
  <c r="F30" i="6"/>
  <c r="F29" i="6"/>
  <c r="F27" i="6"/>
  <c r="F26" i="6"/>
  <c r="F25" i="6"/>
  <c r="F24" i="6"/>
  <c r="F23" i="6"/>
  <c r="F22" i="6"/>
  <c r="F21" i="6"/>
  <c r="F20" i="6"/>
  <c r="F19" i="6"/>
  <c r="D18" i="6"/>
  <c r="F15" i="6"/>
  <c r="F14" i="6"/>
  <c r="F13" i="6"/>
  <c r="F12" i="6"/>
  <c r="F11" i="6"/>
  <c r="F10" i="6"/>
  <c r="F9" i="6"/>
  <c r="F8" i="6"/>
  <c r="G115" i="5"/>
  <c r="G116" i="5" s="1"/>
  <c r="G17" i="5" s="1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4" i="5"/>
  <c r="G33" i="5"/>
  <c r="G32" i="5"/>
  <c r="G31" i="5"/>
  <c r="F83" i="7" l="1"/>
  <c r="F13" i="7"/>
  <c r="F66" i="7"/>
  <c r="F84" i="7" s="1"/>
  <c r="G76" i="5"/>
  <c r="G10" i="5" s="1"/>
  <c r="F12" i="5" s="1"/>
  <c r="G12" i="5" s="1"/>
  <c r="G35" i="5"/>
  <c r="G7" i="5" s="1"/>
  <c r="F8" i="5" s="1"/>
  <c r="G8" i="5" s="1"/>
  <c r="G15" i="5" s="1"/>
  <c r="G113" i="5"/>
  <c r="G13" i="5" s="1"/>
  <c r="F129" i="6"/>
  <c r="F130" i="6" s="1"/>
  <c r="F131" i="6" s="1"/>
  <c r="G46" i="8"/>
  <c r="G73" i="8"/>
  <c r="G95" i="8"/>
  <c r="F9" i="5"/>
  <c r="G9" i="5" s="1"/>
  <c r="F11" i="5"/>
  <c r="G11" i="5" s="1"/>
  <c r="H13" i="5" s="1"/>
  <c r="F14" i="5" s="1"/>
  <c r="G14" i="5" s="1"/>
  <c r="F85" i="7" l="1"/>
  <c r="F86" i="7" s="1"/>
  <c r="F246" i="3"/>
  <c r="F191" i="3"/>
  <c r="G16" i="5"/>
  <c r="G18" i="5" s="1"/>
  <c r="H18" i="5" l="1"/>
  <c r="G23" i="5"/>
  <c r="F243" i="3" l="1"/>
  <c r="F24" i="5"/>
  <c r="G24" i="5"/>
  <c r="G25" i="5" s="1"/>
  <c r="D15" i="1" l="1"/>
  <c r="D14" i="1"/>
  <c r="BE253" i="3"/>
  <c r="BC253" i="3"/>
  <c r="BB253" i="3"/>
  <c r="BA253" i="3"/>
  <c r="G253" i="3"/>
  <c r="BD253" i="3" s="1"/>
  <c r="BE252" i="3"/>
  <c r="BC252" i="3"/>
  <c r="BB252" i="3"/>
  <c r="BA252" i="3"/>
  <c r="G252" i="3"/>
  <c r="BD252" i="3" s="1"/>
  <c r="BE249" i="3"/>
  <c r="BC249" i="3"/>
  <c r="BC254" i="3" s="1"/>
  <c r="G32" i="2" s="1"/>
  <c r="BB249" i="3"/>
  <c r="BB254" i="3" s="1"/>
  <c r="F32" i="2" s="1"/>
  <c r="BA249" i="3"/>
  <c r="G249" i="3"/>
  <c r="BD249" i="3" s="1"/>
  <c r="B32" i="2"/>
  <c r="A32" i="2"/>
  <c r="C254" i="3"/>
  <c r="BE246" i="3"/>
  <c r="BE247" i="3" s="1"/>
  <c r="I31" i="2" s="1"/>
  <c r="BC246" i="3"/>
  <c r="BC247" i="3" s="1"/>
  <c r="G31" i="2" s="1"/>
  <c r="BB246" i="3"/>
  <c r="BB247" i="3" s="1"/>
  <c r="F31" i="2" s="1"/>
  <c r="BA246" i="3"/>
  <c r="BA247" i="3" s="1"/>
  <c r="E31" i="2" s="1"/>
  <c r="G246" i="3"/>
  <c r="BD246" i="3" s="1"/>
  <c r="BD247" i="3" s="1"/>
  <c r="H31" i="2" s="1"/>
  <c r="B31" i="2"/>
  <c r="A31" i="2"/>
  <c r="C247" i="3"/>
  <c r="BE243" i="3"/>
  <c r="BE244" i="3" s="1"/>
  <c r="I30" i="2" s="1"/>
  <c r="BC243" i="3"/>
  <c r="BC244" i="3" s="1"/>
  <c r="G30" i="2" s="1"/>
  <c r="BB243" i="3"/>
  <c r="BB244" i="3" s="1"/>
  <c r="F30" i="2" s="1"/>
  <c r="BA243" i="3"/>
  <c r="BA244" i="3" s="1"/>
  <c r="E30" i="2" s="1"/>
  <c r="G243" i="3"/>
  <c r="BD243" i="3" s="1"/>
  <c r="BD244" i="3" s="1"/>
  <c r="H30" i="2" s="1"/>
  <c r="B30" i="2"/>
  <c r="A30" i="2"/>
  <c r="C244" i="3"/>
  <c r="BE239" i="3"/>
  <c r="BD239" i="3"/>
  <c r="BD241" i="3" s="1"/>
  <c r="H29" i="2" s="1"/>
  <c r="BC239" i="3"/>
  <c r="BA239" i="3"/>
  <c r="G239" i="3"/>
  <c r="BB239" i="3" s="1"/>
  <c r="BB241" i="3" s="1"/>
  <c r="F29" i="2" s="1"/>
  <c r="B29" i="2"/>
  <c r="A29" i="2"/>
  <c r="BE241" i="3"/>
  <c r="I29" i="2" s="1"/>
  <c r="BC241" i="3"/>
  <c r="G29" i="2" s="1"/>
  <c r="BA241" i="3"/>
  <c r="E29" i="2" s="1"/>
  <c r="G241" i="3"/>
  <c r="C241" i="3"/>
  <c r="BE236" i="3"/>
  <c r="BD236" i="3"/>
  <c r="BC236" i="3"/>
  <c r="BA236" i="3"/>
  <c r="BA237" i="3" s="1"/>
  <c r="E28" i="2" s="1"/>
  <c r="G236" i="3"/>
  <c r="BB236" i="3" s="1"/>
  <c r="BB237" i="3" s="1"/>
  <c r="F28" i="2" s="1"/>
  <c r="B28" i="2"/>
  <c r="A28" i="2"/>
  <c r="BE237" i="3"/>
  <c r="I28" i="2" s="1"/>
  <c r="BD237" i="3"/>
  <c r="H28" i="2" s="1"/>
  <c r="BC237" i="3"/>
  <c r="G28" i="2" s="1"/>
  <c r="C237" i="3"/>
  <c r="BE231" i="3"/>
  <c r="BD231" i="3"/>
  <c r="BC231" i="3"/>
  <c r="BA231" i="3"/>
  <c r="G231" i="3"/>
  <c r="BB231" i="3" s="1"/>
  <c r="BE229" i="3"/>
  <c r="BD229" i="3"/>
  <c r="BD234" i="3" s="1"/>
  <c r="H27" i="2" s="1"/>
  <c r="BC229" i="3"/>
  <c r="BA229" i="3"/>
  <c r="BA234" i="3" s="1"/>
  <c r="E27" i="2" s="1"/>
  <c r="G229" i="3"/>
  <c r="B27" i="2"/>
  <c r="A27" i="2"/>
  <c r="BE234" i="3"/>
  <c r="I27" i="2" s="1"/>
  <c r="C234" i="3"/>
  <c r="BE220" i="3"/>
  <c r="BD220" i="3"/>
  <c r="BC220" i="3"/>
  <c r="BA220" i="3"/>
  <c r="G220" i="3"/>
  <c r="BE216" i="3"/>
  <c r="BD216" i="3"/>
  <c r="BC216" i="3"/>
  <c r="BA216" i="3"/>
  <c r="G216" i="3"/>
  <c r="BB216" i="3" s="1"/>
  <c r="B26" i="2"/>
  <c r="A26" i="2"/>
  <c r="C227" i="3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B208" i="3"/>
  <c r="BA208" i="3"/>
  <c r="G208" i="3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BA214" i="3" s="1"/>
  <c r="E25" i="2" s="1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G214" i="3" s="1"/>
  <c r="B25" i="2"/>
  <c r="A25" i="2"/>
  <c r="C214" i="3"/>
  <c r="BE199" i="3"/>
  <c r="BD199" i="3"/>
  <c r="BC199" i="3"/>
  <c r="BA199" i="3"/>
  <c r="G199" i="3"/>
  <c r="BB199" i="3" s="1"/>
  <c r="BE198" i="3"/>
  <c r="BD198" i="3"/>
  <c r="BC198" i="3"/>
  <c r="BB198" i="3"/>
  <c r="BA198" i="3"/>
  <c r="G198" i="3"/>
  <c r="BE196" i="3"/>
  <c r="BD196" i="3"/>
  <c r="BD201" i="3" s="1"/>
  <c r="H24" i="2" s="1"/>
  <c r="BC196" i="3"/>
  <c r="BA196" i="3"/>
  <c r="G196" i="3"/>
  <c r="G201" i="3" s="1"/>
  <c r="BE194" i="3"/>
  <c r="BD194" i="3"/>
  <c r="BC194" i="3"/>
  <c r="BB194" i="3"/>
  <c r="BA194" i="3"/>
  <c r="G194" i="3"/>
  <c r="B24" i="2"/>
  <c r="A24" i="2"/>
  <c r="BC201" i="3"/>
  <c r="G24" i="2" s="1"/>
  <c r="C201" i="3"/>
  <c r="BE191" i="3"/>
  <c r="BE192" i="3" s="1"/>
  <c r="I23" i="2" s="1"/>
  <c r="BD191" i="3"/>
  <c r="BD192" i="3" s="1"/>
  <c r="H23" i="2" s="1"/>
  <c r="BC191" i="3"/>
  <c r="BA191" i="3"/>
  <c r="G191" i="3"/>
  <c r="BB191" i="3" s="1"/>
  <c r="BB192" i="3" s="1"/>
  <c r="F23" i="2" s="1"/>
  <c r="B23" i="2"/>
  <c r="A23" i="2"/>
  <c r="BC192" i="3"/>
  <c r="G23" i="2" s="1"/>
  <c r="BA192" i="3"/>
  <c r="E23" i="2" s="1"/>
  <c r="C192" i="3"/>
  <c r="BE188" i="3"/>
  <c r="BE189" i="3" s="1"/>
  <c r="I22" i="2" s="1"/>
  <c r="BD188" i="3"/>
  <c r="BD189" i="3" s="1"/>
  <c r="H22" i="2" s="1"/>
  <c r="BC188" i="3"/>
  <c r="BC189" i="3" s="1"/>
  <c r="G22" i="2" s="1"/>
  <c r="BA188" i="3"/>
  <c r="BA189" i="3" s="1"/>
  <c r="E22" i="2" s="1"/>
  <c r="G188" i="3"/>
  <c r="BB188" i="3" s="1"/>
  <c r="BB189" i="3" s="1"/>
  <c r="F22" i="2" s="1"/>
  <c r="B22" i="2"/>
  <c r="A22" i="2"/>
  <c r="C189" i="3"/>
  <c r="BE179" i="3"/>
  <c r="BD179" i="3"/>
  <c r="BC179" i="3"/>
  <c r="BA179" i="3"/>
  <c r="BA186" i="3" s="1"/>
  <c r="E21" i="2" s="1"/>
  <c r="G179" i="3"/>
  <c r="BB179" i="3" s="1"/>
  <c r="BE178" i="3"/>
  <c r="BE186" i="3" s="1"/>
  <c r="I21" i="2" s="1"/>
  <c r="BD178" i="3"/>
  <c r="BC178" i="3"/>
  <c r="BA178" i="3"/>
  <c r="G178" i="3"/>
  <c r="G186" i="3" s="1"/>
  <c r="B21" i="2"/>
  <c r="A21" i="2"/>
  <c r="C186" i="3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2" i="3"/>
  <c r="BD172" i="3"/>
  <c r="BD176" i="3" s="1"/>
  <c r="H20" i="2" s="1"/>
  <c r="BC172" i="3"/>
  <c r="BA172" i="3"/>
  <c r="G172" i="3"/>
  <c r="G176" i="3" s="1"/>
  <c r="BE170" i="3"/>
  <c r="BD170" i="3"/>
  <c r="BC170" i="3"/>
  <c r="BB170" i="3"/>
  <c r="BA170" i="3"/>
  <c r="G170" i="3"/>
  <c r="B20" i="2"/>
  <c r="A20" i="2"/>
  <c r="BC176" i="3"/>
  <c r="G20" i="2" s="1"/>
  <c r="C176" i="3"/>
  <c r="BE167" i="3"/>
  <c r="BE168" i="3" s="1"/>
  <c r="I19" i="2" s="1"/>
  <c r="BD167" i="3"/>
  <c r="BD168" i="3" s="1"/>
  <c r="H19" i="2" s="1"/>
  <c r="BC167" i="3"/>
  <c r="BC168" i="3" s="1"/>
  <c r="G19" i="2" s="1"/>
  <c r="BB167" i="3"/>
  <c r="BB168" i="3" s="1"/>
  <c r="F19" i="2" s="1"/>
  <c r="G167" i="3"/>
  <c r="BA167" i="3" s="1"/>
  <c r="BA168" i="3" s="1"/>
  <c r="E19" i="2" s="1"/>
  <c r="B19" i="2"/>
  <c r="A19" i="2"/>
  <c r="G168" i="3"/>
  <c r="C168" i="3"/>
  <c r="BE164" i="3"/>
  <c r="BD164" i="3"/>
  <c r="BC164" i="3"/>
  <c r="BB164" i="3"/>
  <c r="G164" i="3"/>
  <c r="BA164" i="3" s="1"/>
  <c r="BE163" i="3"/>
  <c r="BD163" i="3"/>
  <c r="BC163" i="3"/>
  <c r="BB163" i="3"/>
  <c r="G163" i="3"/>
  <c r="BA163" i="3" s="1"/>
  <c r="BE162" i="3"/>
  <c r="BD162" i="3"/>
  <c r="BC162" i="3"/>
  <c r="BB162" i="3"/>
  <c r="G162" i="3"/>
  <c r="BA162" i="3" s="1"/>
  <c r="BE159" i="3"/>
  <c r="BD159" i="3"/>
  <c r="BC159" i="3"/>
  <c r="BB159" i="3"/>
  <c r="G159" i="3"/>
  <c r="BA159" i="3" s="1"/>
  <c r="BE157" i="3"/>
  <c r="BD157" i="3"/>
  <c r="BC157" i="3"/>
  <c r="BB157" i="3"/>
  <c r="G157" i="3"/>
  <c r="BA157" i="3" s="1"/>
  <c r="BE155" i="3"/>
  <c r="BD155" i="3"/>
  <c r="BC155" i="3"/>
  <c r="BB155" i="3"/>
  <c r="G155" i="3"/>
  <c r="BA155" i="3" s="1"/>
  <c r="BE153" i="3"/>
  <c r="BD153" i="3"/>
  <c r="BC153" i="3"/>
  <c r="BB153" i="3"/>
  <c r="G153" i="3"/>
  <c r="BA153" i="3" s="1"/>
  <c r="BE148" i="3"/>
  <c r="BD148" i="3"/>
  <c r="BC148" i="3"/>
  <c r="BB148" i="3"/>
  <c r="G148" i="3"/>
  <c r="BA148" i="3" s="1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E142" i="3"/>
  <c r="BD142" i="3"/>
  <c r="BC142" i="3"/>
  <c r="BB142" i="3"/>
  <c r="G142" i="3"/>
  <c r="BA142" i="3" s="1"/>
  <c r="BE141" i="3"/>
  <c r="BE165" i="3" s="1"/>
  <c r="I18" i="2" s="1"/>
  <c r="BD141" i="3"/>
  <c r="BC141" i="3"/>
  <c r="BB141" i="3"/>
  <c r="G141" i="3"/>
  <c r="BA141" i="3" s="1"/>
  <c r="B18" i="2"/>
  <c r="A18" i="2"/>
  <c r="C165" i="3"/>
  <c r="BE138" i="3"/>
  <c r="BD138" i="3"/>
  <c r="BC138" i="3"/>
  <c r="BB138" i="3"/>
  <c r="G138" i="3"/>
  <c r="BA138" i="3" s="1"/>
  <c r="BE137" i="3"/>
  <c r="BD137" i="3"/>
  <c r="BC137" i="3"/>
  <c r="BB137" i="3"/>
  <c r="G137" i="3"/>
  <c r="BA137" i="3" s="1"/>
  <c r="BE136" i="3"/>
  <c r="BD136" i="3"/>
  <c r="BC136" i="3"/>
  <c r="BB136" i="3"/>
  <c r="G136" i="3"/>
  <c r="BA136" i="3" s="1"/>
  <c r="BE135" i="3"/>
  <c r="BD135" i="3"/>
  <c r="BC135" i="3"/>
  <c r="BC139" i="3" s="1"/>
  <c r="G17" i="2" s="1"/>
  <c r="BB135" i="3"/>
  <c r="G135" i="3"/>
  <c r="BA135" i="3" s="1"/>
  <c r="B17" i="2"/>
  <c r="A17" i="2"/>
  <c r="C139" i="3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29" i="3"/>
  <c r="BD129" i="3"/>
  <c r="BC129" i="3"/>
  <c r="BB129" i="3"/>
  <c r="G129" i="3"/>
  <c r="BA129" i="3" s="1"/>
  <c r="BE127" i="3"/>
  <c r="BD127" i="3"/>
  <c r="BC127" i="3"/>
  <c r="BB127" i="3"/>
  <c r="G127" i="3"/>
  <c r="B16" i="2"/>
  <c r="A16" i="2"/>
  <c r="BE133" i="3"/>
  <c r="I16" i="2" s="1"/>
  <c r="C133" i="3"/>
  <c r="BE124" i="3"/>
  <c r="BD124" i="3"/>
  <c r="BC124" i="3"/>
  <c r="BB124" i="3"/>
  <c r="G124" i="3"/>
  <c r="BA124" i="3" s="1"/>
  <c r="BE123" i="3"/>
  <c r="BD123" i="3"/>
  <c r="BC123" i="3"/>
  <c r="BB123" i="3"/>
  <c r="G123" i="3"/>
  <c r="BA123" i="3" s="1"/>
  <c r="BE122" i="3"/>
  <c r="BE125" i="3" s="1"/>
  <c r="I15" i="2" s="1"/>
  <c r="BD122" i="3"/>
  <c r="BC122" i="3"/>
  <c r="BB122" i="3"/>
  <c r="G122" i="3"/>
  <c r="B15" i="2"/>
  <c r="A15" i="2"/>
  <c r="C125" i="3"/>
  <c r="BE118" i="3"/>
  <c r="BD118" i="3"/>
  <c r="BC118" i="3"/>
  <c r="BB118" i="3"/>
  <c r="G118" i="3"/>
  <c r="BA118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3" i="3"/>
  <c r="BD113" i="3"/>
  <c r="BC113" i="3"/>
  <c r="BB113" i="3"/>
  <c r="G113" i="3"/>
  <c r="BA113" i="3" s="1"/>
  <c r="BE111" i="3"/>
  <c r="BE120" i="3" s="1"/>
  <c r="I14" i="2" s="1"/>
  <c r="BD111" i="3"/>
  <c r="BC111" i="3"/>
  <c r="BB111" i="3"/>
  <c r="G111" i="3"/>
  <c r="B14" i="2"/>
  <c r="A14" i="2"/>
  <c r="C120" i="3"/>
  <c r="BE101" i="3"/>
  <c r="BD101" i="3"/>
  <c r="BD109" i="3" s="1"/>
  <c r="H13" i="2" s="1"/>
  <c r="BC101" i="3"/>
  <c r="BB101" i="3"/>
  <c r="G101" i="3"/>
  <c r="B13" i="2"/>
  <c r="A13" i="2"/>
  <c r="BE109" i="3"/>
  <c r="I13" i="2" s="1"/>
  <c r="BC109" i="3"/>
  <c r="G13" i="2" s="1"/>
  <c r="BB109" i="3"/>
  <c r="F13" i="2" s="1"/>
  <c r="C109" i="3"/>
  <c r="BE97" i="3"/>
  <c r="BD97" i="3"/>
  <c r="BC97" i="3"/>
  <c r="BB97" i="3"/>
  <c r="G97" i="3"/>
  <c r="BE92" i="3"/>
  <c r="BD92" i="3"/>
  <c r="BC92" i="3"/>
  <c r="BC99" i="3" s="1"/>
  <c r="G12" i="2" s="1"/>
  <c r="BB92" i="3"/>
  <c r="G92" i="3"/>
  <c r="BA92" i="3" s="1"/>
  <c r="B12" i="2"/>
  <c r="A12" i="2"/>
  <c r="C99" i="3"/>
  <c r="BE88" i="3"/>
  <c r="BD88" i="3"/>
  <c r="BC88" i="3"/>
  <c r="BB88" i="3"/>
  <c r="G88" i="3"/>
  <c r="BA88" i="3" s="1"/>
  <c r="BE86" i="3"/>
  <c r="BE90" i="3" s="1"/>
  <c r="I11" i="2" s="1"/>
  <c r="BD86" i="3"/>
  <c r="BC86" i="3"/>
  <c r="BB86" i="3"/>
  <c r="G86" i="3"/>
  <c r="G90" i="3" s="1"/>
  <c r="B11" i="2"/>
  <c r="A11" i="2"/>
  <c r="C90" i="3"/>
  <c r="BE82" i="3"/>
  <c r="BD82" i="3"/>
  <c r="BC82" i="3"/>
  <c r="BB82" i="3"/>
  <c r="G82" i="3"/>
  <c r="BA82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7" i="3"/>
  <c r="BE84" i="3" s="1"/>
  <c r="I10" i="2" s="1"/>
  <c r="BD77" i="3"/>
  <c r="BD84" i="3" s="1"/>
  <c r="H10" i="2" s="1"/>
  <c r="BC77" i="3"/>
  <c r="BB77" i="3"/>
  <c r="G77" i="3"/>
  <c r="BA77" i="3" s="1"/>
  <c r="B10" i="2"/>
  <c r="A10" i="2"/>
  <c r="G84" i="3"/>
  <c r="C84" i="3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8" i="3"/>
  <c r="BD68" i="3"/>
  <c r="BC68" i="3"/>
  <c r="BB68" i="3"/>
  <c r="G68" i="3"/>
  <c r="BA68" i="3" s="1"/>
  <c r="BE66" i="3"/>
  <c r="BD66" i="3"/>
  <c r="BC66" i="3"/>
  <c r="BB66" i="3"/>
  <c r="BA66" i="3"/>
  <c r="G66" i="3"/>
  <c r="BE63" i="3"/>
  <c r="BD63" i="3"/>
  <c r="BC63" i="3"/>
  <c r="BB63" i="3"/>
  <c r="BA63" i="3"/>
  <c r="G63" i="3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D75" i="3" s="1"/>
  <c r="H9" i="2" s="1"/>
  <c r="BC52" i="3"/>
  <c r="BC75" i="3" s="1"/>
  <c r="G9" i="2" s="1"/>
  <c r="BB52" i="3"/>
  <c r="G52" i="3"/>
  <c r="BA52" i="3" s="1"/>
  <c r="B9" i="2"/>
  <c r="A9" i="2"/>
  <c r="C75" i="3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7" i="3"/>
  <c r="BD37" i="3"/>
  <c r="BC37" i="3"/>
  <c r="BC50" i="3" s="1"/>
  <c r="G8" i="2" s="1"/>
  <c r="BB37" i="3"/>
  <c r="BB50" i="3" s="1"/>
  <c r="F8" i="2" s="1"/>
  <c r="G37" i="3"/>
  <c r="BA37" i="3" s="1"/>
  <c r="B8" i="2"/>
  <c r="A8" i="2"/>
  <c r="BD50" i="3"/>
  <c r="H8" i="2" s="1"/>
  <c r="C50" i="3"/>
  <c r="BE34" i="3"/>
  <c r="BD34" i="3"/>
  <c r="BD35" i="3" s="1"/>
  <c r="H7" i="2" s="1"/>
  <c r="BC34" i="3"/>
  <c r="BB34" i="3"/>
  <c r="G34" i="3"/>
  <c r="BA34" i="3" s="1"/>
  <c r="BE31" i="3"/>
  <c r="BD31" i="3"/>
  <c r="BC31" i="3"/>
  <c r="BB31" i="3"/>
  <c r="G31" i="3"/>
  <c r="BA31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5" i="3"/>
  <c r="BD15" i="3"/>
  <c r="BC15" i="3"/>
  <c r="BB15" i="3"/>
  <c r="G15" i="3"/>
  <c r="BA15" i="3" s="1"/>
  <c r="BE12" i="3"/>
  <c r="BD12" i="3"/>
  <c r="BC12" i="3"/>
  <c r="BB12" i="3"/>
  <c r="G12" i="3"/>
  <c r="BA12" i="3" s="1"/>
  <c r="BE8" i="3"/>
  <c r="BD8" i="3"/>
  <c r="BC8" i="3"/>
  <c r="BB8" i="3"/>
  <c r="BA8" i="3"/>
  <c r="G8" i="3"/>
  <c r="B7" i="2"/>
  <c r="A7" i="2"/>
  <c r="C35" i="3"/>
  <c r="C4" i="3"/>
  <c r="F3" i="3"/>
  <c r="C3" i="3"/>
  <c r="C2" i="2"/>
  <c r="C1" i="2"/>
  <c r="F31" i="1"/>
  <c r="G244" i="3" l="1"/>
  <c r="G192" i="3"/>
  <c r="G254" i="3"/>
  <c r="G237" i="3"/>
  <c r="G227" i="3"/>
  <c r="BC227" i="3"/>
  <c r="G26" i="2" s="1"/>
  <c r="BA227" i="3"/>
  <c r="E26" i="2" s="1"/>
  <c r="BD227" i="3"/>
  <c r="H26" i="2" s="1"/>
  <c r="BE214" i="3"/>
  <c r="I25" i="2" s="1"/>
  <c r="BD186" i="3"/>
  <c r="H21" i="2" s="1"/>
  <c r="BD165" i="3"/>
  <c r="H18" i="2" s="1"/>
  <c r="BB139" i="3"/>
  <c r="F17" i="2" s="1"/>
  <c r="BD133" i="3"/>
  <c r="H16" i="2" s="1"/>
  <c r="BB99" i="3"/>
  <c r="F12" i="2" s="1"/>
  <c r="BD90" i="3"/>
  <c r="H11" i="2" s="1"/>
  <c r="BB84" i="3"/>
  <c r="F10" i="2" s="1"/>
  <c r="G75" i="3"/>
  <c r="BE75" i="3"/>
  <c r="I9" i="2" s="1"/>
  <c r="G50" i="3"/>
  <c r="BE50" i="3"/>
  <c r="I8" i="2" s="1"/>
  <c r="BE35" i="3"/>
  <c r="I7" i="2" s="1"/>
  <c r="BB35" i="3"/>
  <c r="F7" i="2" s="1"/>
  <c r="BC35" i="3"/>
  <c r="G7" i="2" s="1"/>
  <c r="G35" i="3"/>
  <c r="G189" i="3"/>
  <c r="G247" i="3"/>
  <c r="BA50" i="3"/>
  <c r="E8" i="2" s="1"/>
  <c r="BB75" i="3"/>
  <c r="F9" i="2" s="1"/>
  <c r="BA84" i="3"/>
  <c r="E10" i="2" s="1"/>
  <c r="BB120" i="3"/>
  <c r="F14" i="2" s="1"/>
  <c r="BE139" i="3"/>
  <c r="I17" i="2" s="1"/>
  <c r="BA176" i="3"/>
  <c r="E20" i="2" s="1"/>
  <c r="BC186" i="3"/>
  <c r="G21" i="2" s="1"/>
  <c r="BA201" i="3"/>
  <c r="E24" i="2" s="1"/>
  <c r="BC214" i="3"/>
  <c r="G25" i="2" s="1"/>
  <c r="BE254" i="3"/>
  <c r="I32" i="2" s="1"/>
  <c r="BA35" i="3"/>
  <c r="E7" i="2" s="1"/>
  <c r="BB90" i="3"/>
  <c r="F11" i="2" s="1"/>
  <c r="BC120" i="3"/>
  <c r="G14" i="2" s="1"/>
  <c r="BB125" i="3"/>
  <c r="F15" i="2" s="1"/>
  <c r="BB133" i="3"/>
  <c r="F16" i="2" s="1"/>
  <c r="BB165" i="3"/>
  <c r="F18" i="2" s="1"/>
  <c r="BE227" i="3"/>
  <c r="I26" i="2" s="1"/>
  <c r="BA254" i="3"/>
  <c r="E32" i="2" s="1"/>
  <c r="BC90" i="3"/>
  <c r="G11" i="2" s="1"/>
  <c r="BD99" i="3"/>
  <c r="H12" i="2" s="1"/>
  <c r="BC125" i="3"/>
  <c r="G15" i="2" s="1"/>
  <c r="BC133" i="3"/>
  <c r="G16" i="2" s="1"/>
  <c r="BC165" i="3"/>
  <c r="G18" i="2" s="1"/>
  <c r="BC84" i="3"/>
  <c r="G10" i="2" s="1"/>
  <c r="BA86" i="3"/>
  <c r="BA90" i="3" s="1"/>
  <c r="E11" i="2" s="1"/>
  <c r="BE99" i="3"/>
  <c r="I12" i="2" s="1"/>
  <c r="BD139" i="3"/>
  <c r="H17" i="2" s="1"/>
  <c r="BE176" i="3"/>
  <c r="I20" i="2" s="1"/>
  <c r="BE201" i="3"/>
  <c r="I24" i="2" s="1"/>
  <c r="BD214" i="3"/>
  <c r="H25" i="2" s="1"/>
  <c r="G234" i="3"/>
  <c r="BC234" i="3"/>
  <c r="G27" i="2" s="1"/>
  <c r="BA75" i="3"/>
  <c r="E9" i="2" s="1"/>
  <c r="BA101" i="3"/>
  <c r="BA109" i="3" s="1"/>
  <c r="E13" i="2" s="1"/>
  <c r="G109" i="3"/>
  <c r="BD125" i="3"/>
  <c r="H15" i="2" s="1"/>
  <c r="BA97" i="3"/>
  <c r="BA99" i="3" s="1"/>
  <c r="E12" i="2" s="1"/>
  <c r="G99" i="3"/>
  <c r="BD120" i="3"/>
  <c r="H14" i="2" s="1"/>
  <c r="BA122" i="3"/>
  <c r="BA125" i="3" s="1"/>
  <c r="E15" i="2" s="1"/>
  <c r="G125" i="3"/>
  <c r="BA111" i="3"/>
  <c r="BA120" i="3" s="1"/>
  <c r="E14" i="2" s="1"/>
  <c r="G120" i="3"/>
  <c r="BA127" i="3"/>
  <c r="BA133" i="3" s="1"/>
  <c r="E16" i="2" s="1"/>
  <c r="G133" i="3"/>
  <c r="BA139" i="3"/>
  <c r="E17" i="2" s="1"/>
  <c r="BA165" i="3"/>
  <c r="E18" i="2" s="1"/>
  <c r="BD254" i="3"/>
  <c r="H32" i="2" s="1"/>
  <c r="BB172" i="3"/>
  <c r="BB176" i="3" s="1"/>
  <c r="F20" i="2" s="1"/>
  <c r="BB178" i="3"/>
  <c r="BB186" i="3" s="1"/>
  <c r="F21" i="2" s="1"/>
  <c r="BB196" i="3"/>
  <c r="BB201" i="3" s="1"/>
  <c r="F24" i="2" s="1"/>
  <c r="BB203" i="3"/>
  <c r="BB214" i="3" s="1"/>
  <c r="F25" i="2" s="1"/>
  <c r="BB220" i="3"/>
  <c r="BB227" i="3" s="1"/>
  <c r="F26" i="2" s="1"/>
  <c r="BB229" i="3"/>
  <c r="BB234" i="3" s="1"/>
  <c r="F27" i="2" s="1"/>
  <c r="G165" i="3"/>
  <c r="G139" i="3"/>
  <c r="G33" i="2" l="1"/>
  <c r="C14" i="1" s="1"/>
  <c r="I33" i="2"/>
  <c r="C20" i="1" s="1"/>
  <c r="H33" i="2"/>
  <c r="C15" i="1" s="1"/>
  <c r="E33" i="2"/>
  <c r="C16" i="1" s="1"/>
  <c r="F33" i="2"/>
  <c r="C17" i="1" s="1"/>
  <c r="C18" i="1" l="1"/>
  <c r="C21" i="1" s="1"/>
  <c r="G38" i="2"/>
  <c r="I38" i="2" s="1"/>
  <c r="G39" i="2"/>
  <c r="I39" i="2" s="1"/>
  <c r="G15" i="1" s="1"/>
  <c r="H40" i="2" l="1"/>
  <c r="G22" i="1" s="1"/>
  <c r="G14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<sst xmlns="http://schemas.openxmlformats.org/spreadsheetml/2006/main" count="1544" uniqueCount="873">
  <si>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</si>
  <si>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</si>
  <si>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</si>
  <si>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</si>
  <si>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</si>
  <si>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</si>
  <si>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</si>
  <si>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Objednatel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</si>
  <si>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</si>
  <si>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</si>
  <si>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</si>
  <si>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</si>
  <si>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</si>
  <si>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</si>
  <si>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</si>
  <si>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</si>
  <si>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</si>
  <si>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</si>
  <si>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</si>
  <si>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</si>
  <si>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</si>
  <si>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</si>
  <si>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</si>
  <si>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</si>
  <si>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</si>
  <si>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</si>
  <si>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</si>
  <si>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</si>
  <si>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</si>
  <si>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</si>
  <si>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</si>
  <si>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</si>
  <si>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</si>
  <si>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</si>
  <si>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</si>
  <si>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</si>
  <si>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</si>
  <si>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</si>
  <si>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</si>
  <si>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</si>
  <si>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</si>
  <si>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</si>
  <si>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</si>
  <si>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</si>
  <si>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</si>
  <si>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</si>
  <si>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</si>
  <si>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</si>
  <si>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</si>
  <si>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</si>
  <si>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</si>
  <si>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</si>
  <si>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</si>
  <si>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</si>
  <si>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</si>
  <si>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</si>
  <si>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</si>
  <si>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</si>
  <si>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</si>
  <si>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</si>
  <si>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</si>
  <si>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</si>
  <si>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</si>
  <si>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</si>
  <si>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</si>
  <si>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ZŠ Milín</t>
  </si>
  <si>
    <t>131 30-1101.R00</t>
  </si>
  <si>
    <t xml:space="preserve">Hloubení nezapažených jam v hor.4 do 100 m3 </t>
  </si>
  <si>
    <t>m3</t>
  </si>
  <si>
    <t>šachta:1,7*1,7*1,3</t>
  </si>
  <si>
    <t>odkrytí základů :(2*2*7,8*(2,5+0,9)*2+28*1,5*0,9+7,93*3,3*1,8/2)*0,50</t>
  </si>
  <si>
    <t>pro vsaky:(4,3+0,8)*1,1</t>
  </si>
  <si>
    <t>131 30-1201.R00</t>
  </si>
  <si>
    <t xml:space="preserve">Hloubení zapažených jam v hor.4 do 100 m3 </t>
  </si>
  <si>
    <t>;50% nezapaženo</t>
  </si>
  <si>
    <t>132 20-0010.RAB</t>
  </si>
  <si>
    <t>Hloubení nezapaž. rýh šířky do 60 cm v hornině 1-4 odvoz do  5 km, uložení na skládku</t>
  </si>
  <si>
    <t>koridor:2*4*1,2*1,5</t>
  </si>
  <si>
    <t>užitk skleník:2*(10+4,6)*1,5/2*0,8</t>
  </si>
  <si>
    <t>175 20-0010.RAA</t>
  </si>
  <si>
    <t>Obsyp objektu prohozenou zeminou dovoz zeminy ze vzdálenosti  50 m</t>
  </si>
  <si>
    <t>základů :(2*2*7,8*(2,5+0,9)*2+28*1,5*0,9+7,93*3,3*1,8/2)*0,750</t>
  </si>
  <si>
    <t>175 20-0022.RAC</t>
  </si>
  <si>
    <t>Obsyp objektu kamenivem dovoz mat ze vzdálenosti 10 km</t>
  </si>
  <si>
    <t>koridor:2*4*1*0,9</t>
  </si>
  <si>
    <t>stěny:0,6*0,8*(16+27)</t>
  </si>
  <si>
    <t>182 20-1101.R00</t>
  </si>
  <si>
    <t xml:space="preserve">Svahování násypů </t>
  </si>
  <si>
    <t>m2</t>
  </si>
  <si>
    <t>2*2*7,8+28*1,5+7,93*3,5</t>
  </si>
  <si>
    <t>162 20-1102.R00</t>
  </si>
  <si>
    <t xml:space="preserve">Vodorovné přemístění výkopku z hor.1-4 do 50 m </t>
  </si>
  <si>
    <t>181 30-0015.RAD</t>
  </si>
  <si>
    <t>Rozprostření zeminy tloušťka 40 cm dovoz zeminy ze vzdálenosti 10 km</t>
  </si>
  <si>
    <t>ve skleníku:83,26-36</t>
  </si>
  <si>
    <t>215 90-1101.R00</t>
  </si>
  <si>
    <t xml:space="preserve">Zhutnění podloží z hornin nesoudržných do 92% PS </t>
  </si>
  <si>
    <t>8*27</t>
  </si>
  <si>
    <t>;užit skleník?9,83*4,6</t>
  </si>
  <si>
    <t>162 70-1105.R00</t>
  </si>
  <si>
    <t xml:space="preserve">Vodorovné přemístění výkopku z hor.1-4 do 10000 m </t>
  </si>
  <si>
    <t>přebytečná zemina:</t>
  </si>
  <si>
    <t>140,51+136,76-205,2</t>
  </si>
  <si>
    <t>199 00-0002.R00</t>
  </si>
  <si>
    <t xml:space="preserve">Poplatek za skládku horniny 1- 4 </t>
  </si>
  <si>
    <t>2</t>
  </si>
  <si>
    <t>Základy</t>
  </si>
  <si>
    <t>274 31-0030.RAA</t>
  </si>
  <si>
    <t>Základový pas z betonu C 16/20, vč. bednění štěrkopískový podklad 10 cm</t>
  </si>
  <si>
    <t>skleník:(6,8+26,93+6,8+3+2*0,6+5,95+6,8)*0,6*0,4</t>
  </si>
  <si>
    <t>koridor a schodiště:2*4*0,4*0,4+2*1*0,8*0,8</t>
  </si>
  <si>
    <t>274 27-2150.RT2</t>
  </si>
  <si>
    <t>Zdivo základové z bednicích tvárnic, tl. 40 cm výplň tvárnic betonem C 12/15</t>
  </si>
  <si>
    <t>(6,8+26,93+6,8+3+2*0,6+5,95+6,8)*0,25</t>
  </si>
  <si>
    <t>274 27-2140.RT4</t>
  </si>
  <si>
    <t>Zdivo základové z bednicích tvárnic, tl. 30 cm výplň tvárnic betonem C 25/30</t>
  </si>
  <si>
    <t>koridor:2*(10+4,6)*1</t>
  </si>
  <si>
    <t>užit skleník:2*(10+4,6)*1</t>
  </si>
  <si>
    <t>271 57-0010.RAA</t>
  </si>
  <si>
    <t>Polštář hutněný pod základy ze štěrkopísku tloušťky 10 cm</t>
  </si>
  <si>
    <t>212 81-0011.RAB</t>
  </si>
  <si>
    <t>Trativody z PVC drenážních flexibilních trubek lože a obsyp štěrkopískem, trubky d 80 mm</t>
  </si>
  <si>
    <t>m</t>
  </si>
  <si>
    <t>koridor:2*4</t>
  </si>
  <si>
    <t>895 19-1111.R00</t>
  </si>
  <si>
    <t xml:space="preserve">Drenážní šachtice normální z PE škopku podzemní </t>
  </si>
  <si>
    <t>kus</t>
  </si>
  <si>
    <t>3</t>
  </si>
  <si>
    <t>Svislé konstrukce</t>
  </si>
  <si>
    <t>342 24-8112.R00</t>
  </si>
  <si>
    <t xml:space="preserve">Příčky POROTHERM 11,5 P+D na MVC 5 tl. 11,5 cm </t>
  </si>
  <si>
    <t>(2*1,95+1,635)*3-0,9*2</t>
  </si>
  <si>
    <t>342 26-1123.RT2</t>
  </si>
  <si>
    <t>Příčka sádrokarton. ocel.kce, 1x oplášť. tl.130 mm desky protipožární tl. 15 mm, Orsil tl. 5 cm</t>
  </si>
  <si>
    <t>1.01a1.02:(2,845*2+2,3+0,13+1,82+0,13)*2,5-0,8*2-0,9*2</t>
  </si>
  <si>
    <t>Zdivo z KB Bloků Rapid, tl. 30 cm výplň tvárnic betonem C 25/30</t>
  </si>
  <si>
    <t>množírna:8,13*(4,77-2,485)+0,75*(3*2,15*2+8,13)</t>
  </si>
  <si>
    <t>skleník:2*4*0,75+2,5*2,5-0,9*2</t>
  </si>
  <si>
    <t>(7,07+6,9)*2,735-1,8*0,75-0,9*2,2</t>
  </si>
  <si>
    <t>7,07*2,735-1,8*1,25-0,9*2</t>
  </si>
  <si>
    <t>6,465*2,735</t>
  </si>
  <si>
    <t>dozdívky:0,4*0,75+0,5*1,86</t>
  </si>
  <si>
    <t>274 27-2150.RT1</t>
  </si>
  <si>
    <t>Zdivo  z KB Bloků Rapid, tl. 40 cm výplň tvárnic betonem C 8/10</t>
  </si>
  <si>
    <t>7,745*2,735-0,9*2</t>
  </si>
  <si>
    <t>sokl:(8*2,4+0,215+0,33+1,42)*0,75</t>
  </si>
  <si>
    <t>274 27-2110.RT2</t>
  </si>
  <si>
    <t>Zdivo základové z KB bloků tl. 15 cm výplň tvárnic betonem C 12/15</t>
  </si>
  <si>
    <t>mezi učeb:7,2*0,75</t>
  </si>
  <si>
    <t>311 41-9112.R00</t>
  </si>
  <si>
    <t xml:space="preserve">Izolace perimetr. deskami tl. 8 cm, stěrka, síť </t>
  </si>
  <si>
    <t>0,4*0,75+0,5*1,86</t>
  </si>
  <si>
    <t>317 94-1121.R00</t>
  </si>
  <si>
    <t xml:space="preserve">Osazení ocelových válcovaných nosníků do č.12 </t>
  </si>
  <si>
    <t>t</t>
  </si>
  <si>
    <t>překlady:2*2*2,2*10,4/1000*1,03</t>
  </si>
  <si>
    <t>342 17-0022.RMi</t>
  </si>
  <si>
    <t xml:space="preserve">Panely stěnové sendvičové, min. vlna tl. 20 cm </t>
  </si>
  <si>
    <t>16,775*0,99+7,925*0,98</t>
  </si>
  <si>
    <t>4</t>
  </si>
  <si>
    <t>Vodorovné konstrukce</t>
  </si>
  <si>
    <t>434 10-0001.RAB</t>
  </si>
  <si>
    <t>Schodiště ze železobetonu kompletní na terén,vč madla a zábradlí</t>
  </si>
  <si>
    <t>m DVČ</t>
  </si>
  <si>
    <t>411 32-0022.RAB</t>
  </si>
  <si>
    <t>Strop ze železobetonu beton C 12/15, tl. 15 cm bednění, výztuž 120 kg/m3, podpěrná konstrukce</t>
  </si>
  <si>
    <t>6,9*7,8</t>
  </si>
  <si>
    <t>411 32-0034.RAB</t>
  </si>
  <si>
    <t>Deska ze železobetonu beton C 16/20, tl. 20 cm bednění, výztuž 120 kg/m3, pro zastřešení koridoru</t>
  </si>
  <si>
    <t>2*4*0,9</t>
  </si>
  <si>
    <t>444 17-0022.RMi</t>
  </si>
  <si>
    <t>Panely střešní sendvičové min.vlna tl.20 cm vč ucpávek PUR a silikon</t>
  </si>
  <si>
    <t>(7,57+0,33+0,5)*4,304</t>
  </si>
  <si>
    <t>5</t>
  </si>
  <si>
    <t>Komunikace</t>
  </si>
  <si>
    <t>591 10-0020.RAB</t>
  </si>
  <si>
    <t>Chodník z dlažby zámkové, podklad štěrkopísek dlažba červená tloušťka 6 cm vč obrubníku záhono</t>
  </si>
  <si>
    <t>vnitřní:36</t>
  </si>
  <si>
    <t>591 10-0020.RAA</t>
  </si>
  <si>
    <t>Chodník z dlažby zámkové, podklad štěrkopísek dlažba přírodní tloušťka 6 cm vč obrub záhonového</t>
  </si>
  <si>
    <t>vnější:34</t>
  </si>
  <si>
    <t>61</t>
  </si>
  <si>
    <t>Úpravy povrchů vnitřní</t>
  </si>
  <si>
    <t>612 42-0016.RAA</t>
  </si>
  <si>
    <t>Omítka stěn vnitřní vápenocementová štuková montáž a demontáž pomocného lešení</t>
  </si>
  <si>
    <t>(7,07*3+6,45*2)*2,485-2*1,8*1,25*2-0,9*2-0,9*2,2</t>
  </si>
  <si>
    <t>(2*1,95+1,635)*3*2-0,9*2*2</t>
  </si>
  <si>
    <t>mezi :5,4</t>
  </si>
  <si>
    <t>611 42-0016.RAA</t>
  </si>
  <si>
    <t>Omítka stropů vnitřní vápenocemetová štuková montáž a demontáž pomocného lešení</t>
  </si>
  <si>
    <t>7,07*6,27</t>
  </si>
  <si>
    <t>62</t>
  </si>
  <si>
    <t>Úprava povrchů vnější</t>
  </si>
  <si>
    <t>622 31-1134.RT5</t>
  </si>
  <si>
    <t>Zateplovací systém , fasáda, EPS 100 F tl.160 mm s omítkou akrylátovou</t>
  </si>
  <si>
    <t>mezi uč:5,4</t>
  </si>
  <si>
    <t>63</t>
  </si>
  <si>
    <t>Podlahy a podlahové konstrukce</t>
  </si>
  <si>
    <t>631 32-0038.RAA</t>
  </si>
  <si>
    <t>Mazanina vyztužená sítí, beton C 16/20, tl. 9 cm vyztužená sítí - drát 4,0 oka 150/150 mm</t>
  </si>
  <si>
    <t>1.01-1.06:6,53+5,18+31,31+55,14+5,32</t>
  </si>
  <si>
    <t>631 31-0012.RA0</t>
  </si>
  <si>
    <t>Mazanina z betonu C 8/10, tloušťka 10 cm podkladní</t>
  </si>
  <si>
    <t>15,6*7,8</t>
  </si>
  <si>
    <t>632 92-2922.R00</t>
  </si>
  <si>
    <t xml:space="preserve">Kladení dlaždic 40 x 40 cm na podložky pryžové </t>
  </si>
  <si>
    <t>592-45320</t>
  </si>
  <si>
    <t xml:space="preserve">Dlaždice betonová HBB 40x40x4,5 cm BENA šedá </t>
  </si>
  <si>
    <t>44,96*1,05</t>
  </si>
  <si>
    <t>631 32-0136.RAA</t>
  </si>
  <si>
    <t>Mazanina se sítí, izolace, beton C16/20, tl. 20 cm síť 6 / 150 x 150 mm, asfaltový izol. pás Bitagit</t>
  </si>
  <si>
    <t>koridor:4,1*1,25</t>
  </si>
  <si>
    <t>64</t>
  </si>
  <si>
    <t>Výplně otvorů</t>
  </si>
  <si>
    <t>642 94-2213.R00</t>
  </si>
  <si>
    <t xml:space="preserve">Osazení zárubně do sádrokarton. příčky tl. 150 mm </t>
  </si>
  <si>
    <t>595-90890.A</t>
  </si>
  <si>
    <t xml:space="preserve">Zárubeň pro sádrokarton    800/150 </t>
  </si>
  <si>
    <t>595-90891.A</t>
  </si>
  <si>
    <t xml:space="preserve">Zárubeň pro sádrokarton    900/150 </t>
  </si>
  <si>
    <t>8</t>
  </si>
  <si>
    <t>Trubní vedení</t>
  </si>
  <si>
    <t>831 35-0012.RAA</t>
  </si>
  <si>
    <t>Kanalizace dešťová z trub PVC hrdlových D 150 hloubka 2,0 m</t>
  </si>
  <si>
    <t>61+12</t>
  </si>
  <si>
    <t>894 41-1119.RMi</t>
  </si>
  <si>
    <t>Zřízení vsakovacích objektů vč geotextilie, montáže Garantia Eco Bloc,doprava</t>
  </si>
  <si>
    <t>kpl</t>
  </si>
  <si>
    <t>Garantia objekty 1-3, 4,2+0,8 m3 ,26 ks Eco Blok:1</t>
  </si>
  <si>
    <t>894 31-0040.RA0</t>
  </si>
  <si>
    <t>Šachta z B 12,5 (C 12/15), do 2,50 m3 OP vč izolace a poklopu</t>
  </si>
  <si>
    <t>721 24-2117.R00</t>
  </si>
  <si>
    <t xml:space="preserve">Lapač střešních splavenin litinový DN 150 </t>
  </si>
  <si>
    <t>95</t>
  </si>
  <si>
    <t>Dokončovací práce</t>
  </si>
  <si>
    <t>953 98-1203.R00</t>
  </si>
  <si>
    <t xml:space="preserve">Chemické kotvy, beton, hl. 110 mm, M12, malta POXY </t>
  </si>
  <si>
    <t>953 94-1211.R00</t>
  </si>
  <si>
    <t xml:space="preserve">Osazování konzol nebo kotev pro madla apod. </t>
  </si>
  <si>
    <t>952 90-1490.R00</t>
  </si>
  <si>
    <t xml:space="preserve">Osazení hasicích přístrojů práškových např.Orex P6 </t>
  </si>
  <si>
    <t>952 90-1491.R00</t>
  </si>
  <si>
    <t>Osazení hasicích přístrojů pěnových např. Pě9 štítky</t>
  </si>
  <si>
    <t>96</t>
  </si>
  <si>
    <t>Bourání konstrukcí</t>
  </si>
  <si>
    <t>968 06-1112.R00</t>
  </si>
  <si>
    <t xml:space="preserve">Vyvěšení dřevěných okenních křídel pl. do 1,5 m2 </t>
  </si>
  <si>
    <t>965 20-0013.RA0</t>
  </si>
  <si>
    <t xml:space="preserve">Bourání mazanin betonových s potěrem nebo teracem </t>
  </si>
  <si>
    <t>(82,15+56,32+13,37+15,83+13,24)*0,15</t>
  </si>
  <si>
    <t>965 20-0021.RAA</t>
  </si>
  <si>
    <t>Odstranění násypů pod podlahami tloušťka 10 cm</t>
  </si>
  <si>
    <t>(82,15+56,32+13,37+15,83+13,24)*0,10</t>
  </si>
  <si>
    <t>963 20-0012.RA0</t>
  </si>
  <si>
    <t xml:space="preserve">Bourání stropů z desek ŽB š. do 30 cm, tl. 14 cm </t>
  </si>
  <si>
    <t>13,37+15,83+13,24+7,92</t>
  </si>
  <si>
    <t>962 10-0013.RA0</t>
  </si>
  <si>
    <t xml:space="preserve">Bourání nadzákladového zdiva z cihel plných </t>
  </si>
  <si>
    <t>0,875*0,8*0,3+(6,9+11,8+8)*0,45*0,3</t>
  </si>
  <si>
    <t>(6,18+0,45+1+1,3+0,5)*3,1*0,3</t>
  </si>
  <si>
    <t>(7,8+6,18+4,79+6,48)*3,1*0,3</t>
  </si>
  <si>
    <t>7,2*3,1*0,45</t>
  </si>
  <si>
    <t>961 10-0015.RA0</t>
  </si>
  <si>
    <t xml:space="preserve">Bourání základů z betonu prostého </t>
  </si>
  <si>
    <t>75%:(7,8+26,73+7,8+7,93)*0,65*0,45*0,75</t>
  </si>
  <si>
    <t>961 10-0016.RA0</t>
  </si>
  <si>
    <t xml:space="preserve">Bourání základů z železobetonu </t>
  </si>
  <si>
    <t>25%:(7,8+26,73+7,8+7,93)*0,65*0,45*0,25</t>
  </si>
  <si>
    <t>965 20-0014.RA0</t>
  </si>
  <si>
    <t xml:space="preserve">Bourání mazanin vyztužených svařovanou sítí </t>
  </si>
  <si>
    <t>schodiště venku:39*0,9*0,25</t>
  </si>
  <si>
    <t>767 90-0037.RAA</t>
  </si>
  <si>
    <t>Demontáž ocelových stěn a stropů skleníku šroubovaných vč zasklení postupně</t>
  </si>
  <si>
    <t>střechy:(82,15+56,32)*1,25</t>
  </si>
  <si>
    <t>stěn:(6,9+11,8+8)*2,2</t>
  </si>
  <si>
    <t>979 08-2111.R00</t>
  </si>
  <si>
    <t xml:space="preserve">Vnitrostaveništní doprava suti do 10 m </t>
  </si>
  <si>
    <t>979 98-1101.R00</t>
  </si>
  <si>
    <t xml:space="preserve">Kontejner, suť bez příměsí, odvoz a likvidace, 3 t </t>
  </si>
  <si>
    <t>169 90--000.1 R</t>
  </si>
  <si>
    <t xml:space="preserve">Poplatek za skládku suti 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</si>
  <si>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</si>
  <si>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</si>
  <si>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</si>
  <si>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</si>
  <si>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</si>
  <si>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a živičné krytiny</t>
  </si>
  <si>
    <t>711 15-0016.RAA</t>
  </si>
  <si>
    <t>Izolace proti vodě svislá přitavená, 1x 1x ALP, 1x Glastek</t>
  </si>
  <si>
    <t>2*4*2,85</t>
  </si>
  <si>
    <t>711 15-0016.RAC</t>
  </si>
  <si>
    <t>Izolace proti vodě svislá přitavená, 1x 1x ALP, 1x modifik. pás Elastek 40 special mineral</t>
  </si>
  <si>
    <t>2,85*7,745+(3,715+0,2+0,6)*3,5/2</t>
  </si>
  <si>
    <t>711 14-0016.RAB</t>
  </si>
  <si>
    <t>Izolace proti vodě vodorovná přitavená, 1x 1x ALP, 1x modif.pás Elastek 40 special mineral</t>
  </si>
  <si>
    <t>711 14-0016.RAA</t>
  </si>
  <si>
    <t>Izolace proti vodě vodorovná přitavená, 1x 1x ALP, 1x modifikovaný pás Glastek</t>
  </si>
  <si>
    <t>713</t>
  </si>
  <si>
    <t>Izolace tepelné</t>
  </si>
  <si>
    <t>713 10-0020.RAD</t>
  </si>
  <si>
    <t>Izolace tepelné volně položené polystyr. EPS 100 F tloušťka 14 cm</t>
  </si>
  <si>
    <t>712 49-1180.RH</t>
  </si>
  <si>
    <t>Typová skladba  Dekroof  10-A viz skladba F pod dlažbu</t>
  </si>
  <si>
    <t>;skladba F:;Filtek 500</t>
  </si>
  <si>
    <t>;Dekplan 77 PVC</t>
  </si>
  <si>
    <t>;Polystyren EPS 150 S  spádové klíny</t>
  </si>
  <si>
    <t>;parotěs Glastek 40 spec minerál</t>
  </si>
  <si>
    <t>;penetrace dekprimer</t>
  </si>
  <si>
    <t>44,96</t>
  </si>
  <si>
    <t>720</t>
  </si>
  <si>
    <t>Zdravotně technické instalace</t>
  </si>
  <si>
    <t>722 00-1209.RL</t>
  </si>
  <si>
    <t>Vodovod  a kanalizace vnitřní ,zařizovací předměty viz samostaný výkaz</t>
  </si>
  <si>
    <t xml:space="preserve">731 </t>
  </si>
  <si>
    <t>Ústřední vytápění</t>
  </si>
  <si>
    <t>733 00-1101.R00</t>
  </si>
  <si>
    <t>Ústřední vytápění viz samostatný výkaz</t>
  </si>
  <si>
    <t>764</t>
  </si>
  <si>
    <t>Konstrukce klempířské</t>
  </si>
  <si>
    <t>764 90-8106.R00</t>
  </si>
  <si>
    <t xml:space="preserve">Lindab žlab podokapní půlkruhový R,velikost 190 mm </t>
  </si>
  <si>
    <t>26,74*2</t>
  </si>
  <si>
    <t>764 90-8110.RT2</t>
  </si>
  <si>
    <t>Lindab odpadní trouby kruhové SROR, D 120 mm v ostatních barvách</t>
  </si>
  <si>
    <t>2*3,2+2*4,5+2*5,5</t>
  </si>
  <si>
    <t>764 90-8101.R00</t>
  </si>
  <si>
    <t xml:space="preserve">Lindab,kotlík žlabový kónický SOK,vel.žlabu 125 mm </t>
  </si>
  <si>
    <t>764 41-1310.RAB</t>
  </si>
  <si>
    <t>Oplechování parapetů Lindab rš 250 mm</t>
  </si>
  <si>
    <t>2*2,1</t>
  </si>
  <si>
    <t>766</t>
  </si>
  <si>
    <t>Truhlářské konstrukce</t>
  </si>
  <si>
    <t>766 66-0014.RA0</t>
  </si>
  <si>
    <t xml:space="preserve">Montáž dveří jednokřídlových šířky 80 cm </t>
  </si>
  <si>
    <t>766 66-0016.RA0</t>
  </si>
  <si>
    <t xml:space="preserve">Montáž dveří jednokřídlových šířky 90 cm </t>
  </si>
  <si>
    <t>611-60113</t>
  </si>
  <si>
    <t xml:space="preserve">Dveře vnitřní hladké plné 1kř. 90x197 bílé </t>
  </si>
  <si>
    <t>611-60112</t>
  </si>
  <si>
    <t xml:space="preserve">Dveře vnitřní hladké plné 1kř. 80x197 bílé </t>
  </si>
  <si>
    <t>611-60216</t>
  </si>
  <si>
    <t xml:space="preserve">Dveře vnitřní hladké plné 1 kříd. 90x197 EW 30 DP3 </t>
  </si>
  <si>
    <t>998 76-6101.R00</t>
  </si>
  <si>
    <t xml:space="preserve">Přesun hmot pro truhlářské konstr., výšky do 6 m </t>
  </si>
  <si>
    <t>766 67-0010.RAB</t>
  </si>
  <si>
    <t>Okno plastové jednokřídlové  plochy 1,5 m2 bílé, 90 x 125 cm</t>
  </si>
  <si>
    <t>766 69-0010.RAB</t>
  </si>
  <si>
    <t>Desky parapetní  dodávka a montáž šířka  do 30 cm</t>
  </si>
  <si>
    <t>2*1,9</t>
  </si>
  <si>
    <t>766 67-0032.RAA</t>
  </si>
  <si>
    <t>Dveře  plastové vstupní bílé, 900 x 2175 mm</t>
  </si>
  <si>
    <t>766 67-0033.RAA</t>
  </si>
  <si>
    <t>Dveře  plastové vstupní bílé, 900 x 1970 mm</t>
  </si>
  <si>
    <t>767</t>
  </si>
  <si>
    <t>Konstrukce zámečnické</t>
  </si>
  <si>
    <t>765 37-5119.RMi</t>
  </si>
  <si>
    <t>Krytina polykarbonátová Guttagliss Dual Strong tl 20 mm na ocel kci</t>
  </si>
  <si>
    <t>skleník:11,94*4,304*2</t>
  </si>
  <si>
    <t>množírna:6,9*4,304*2</t>
  </si>
  <si>
    <t>koridor:4,15*3,84</t>
  </si>
  <si>
    <t>767 11-0320.RAA</t>
  </si>
  <si>
    <t>Stěny zasklené izolačním dvojsklem hliníkový rám,větrací křídla,dveře</t>
  </si>
  <si>
    <t>mezi učebnou a skleníkem:7,185*3,9</t>
  </si>
  <si>
    <t>skleník:1,42*2,75+11,92*2,75+7,74*1,86</t>
  </si>
  <si>
    <t>štít:7,485*1,253/2</t>
  </si>
  <si>
    <t>množírna:(6,9*2+8,13)*1,4</t>
  </si>
  <si>
    <t>štíty:8,13*1,26/2*2</t>
  </si>
  <si>
    <t>771</t>
  </si>
  <si>
    <t>Keramické dlažby a obklady</t>
  </si>
  <si>
    <t>771 57-5014.RAB</t>
  </si>
  <si>
    <t>Dlažba do tmele Schomburg 30 x 30 cm do tmele Unifix 2K</t>
  </si>
  <si>
    <t>781 47-5124.RAA</t>
  </si>
  <si>
    <t>Obklad vnitřní keram.,izolace Mapei, do 30 x 30 cm izolace Mapegum WP, tmel Keraflex</t>
  </si>
  <si>
    <t>2*(2,845+1,83)*2-0,8*2</t>
  </si>
  <si>
    <t>1,2*0,6</t>
  </si>
  <si>
    <t>783</t>
  </si>
  <si>
    <t>Nátěry</t>
  </si>
  <si>
    <t>783 22-5400.R00</t>
  </si>
  <si>
    <t>Nátěr syntetický kov. konstr. 2x + 1x email + tmel zárubně a doplňky</t>
  </si>
  <si>
    <t>784</t>
  </si>
  <si>
    <t xml:space="preserve">Malby </t>
  </si>
  <si>
    <t>784 45-0010.RAB</t>
  </si>
  <si>
    <t>Malba z malíř. směsí jednobarevná vč vyspravení trojnásobná Primalex ,pomocné lešení</t>
  </si>
  <si>
    <t>117,47+44,33+21,775*2</t>
  </si>
  <si>
    <t>M 21</t>
  </si>
  <si>
    <t>Elektromontáže</t>
  </si>
  <si>
    <t>210 00-1001 RH</t>
  </si>
  <si>
    <t>Elektroinstalace viz samostatný výkaz</t>
  </si>
  <si>
    <t>M 24</t>
  </si>
  <si>
    <t>Vzduchotechnika</t>
  </si>
  <si>
    <t>751 00-1009.RL</t>
  </si>
  <si>
    <t>Vzduchotechnika a chlazení ,viz samostatný výkaz demontáže,nové konstrukce a zařízení</t>
  </si>
  <si>
    <t>M 43</t>
  </si>
  <si>
    <t>Ocelové konstrukce</t>
  </si>
  <si>
    <t>430 00-1001RMi</t>
  </si>
  <si>
    <t>Ocelová rámová konstrukce žárově zinkovaná skleník a množírna</t>
  </si>
  <si>
    <t>kg</t>
  </si>
  <si>
    <t>skleník a učebna:3150</t>
  </si>
  <si>
    <t>množírna:1171</t>
  </si>
  <si>
    <t>430 00-1004 RMi</t>
  </si>
  <si>
    <t>Schodiště ocelové vč zábradlí,kotveno do betonu samonosné,vč nástupnic s pororoštem , koridor</t>
  </si>
  <si>
    <t>430 00-1001. RV</t>
  </si>
  <si>
    <t>Typizovaný skleník ALU profily , sklo Helios vč.montáže, dopravy_užitkový skleník</t>
  </si>
  <si>
    <t>Kompletační činnost zhotovitele</t>
  </si>
  <si>
    <t>Zařízení staveniště</t>
  </si>
  <si>
    <t>Rozpočet zpracován podle projektu DSP projekčního atelieru ASPIRA Příbram zak.č.34/2016 .</t>
  </si>
  <si>
    <t>Základní škola v Milíně</t>
  </si>
  <si>
    <t xml:space="preserve">Projektant : </t>
  </si>
  <si>
    <t>Ing. Čestmír Kabátník</t>
  </si>
  <si>
    <t>Rozpočet:</t>
  </si>
  <si>
    <t>Miluše Hummelová</t>
  </si>
  <si>
    <t>SO 02   Skleník</t>
  </si>
  <si>
    <t>Milan Rousek</t>
  </si>
  <si>
    <t>Stavební úpravy - vestaba podkroví,skleník</t>
  </si>
  <si>
    <t>34/2016</t>
  </si>
  <si>
    <t>ASPIRA Příbram</t>
  </si>
  <si>
    <t>Ing.Č.Kabátník,M.Rousek</t>
  </si>
  <si>
    <t>M.Hummelová</t>
  </si>
  <si>
    <t>ZÁKLADNÍ ŠKOLA MILÍN - STAVEBNÍ ÚPRAVY</t>
  </si>
  <si>
    <t>Odborné učebny, bezbarierovost stavby</t>
  </si>
  <si>
    <t>SO - 02 :  SKLENÍK</t>
  </si>
  <si>
    <t>elektročást</t>
  </si>
  <si>
    <t>Rekapitulace ceny</t>
  </si>
  <si>
    <t>p.č.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</si>
  <si>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</si>
  <si>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</si>
  <si>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</si>
  <si>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</si>
  <si>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</si>
  <si>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</si>
  <si>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</si>
  <si>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</si>
  <si>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</si>
  <si>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PPV pro elektromontáže, přidřuž.výkony, zrdnic.výpomoci,...</t>
  </si>
  <si>
    <t>dodávky celkem</t>
  </si>
  <si>
    <t>materiál+výkony celkem</t>
  </si>
  <si>
    <t>ostatní náklady</t>
  </si>
  <si>
    <t>celkem</t>
  </si>
  <si>
    <t>kompletační činnost</t>
  </si>
  <si>
    <t>revize</t>
  </si>
  <si>
    <t xml:space="preserve">projekty - prováděcí, výrobní, skut.provedení </t>
  </si>
  <si>
    <t>cena bez DPH</t>
  </si>
  <si>
    <t>DPH základní sazba</t>
  </si>
  <si>
    <t>CENA vč.DPH (Kč)</t>
  </si>
  <si>
    <t>Soupis položek</t>
  </si>
  <si>
    <t>č.položky</t>
  </si>
  <si>
    <t>popis položky</t>
  </si>
  <si>
    <t>mj.</t>
  </si>
  <si>
    <t xml:space="preserve">cena/mj.     </t>
  </si>
  <si>
    <t>cena celkem</t>
  </si>
  <si>
    <t>Dodávky zařízení</t>
  </si>
  <si>
    <t>stáv.rozv.R,úprava,nový vývodový jistič 20A/3f</t>
  </si>
  <si>
    <t>ks</t>
  </si>
  <si>
    <t>rozv.R-skl vč.náplně</t>
  </si>
  <si>
    <t>dodávka+mont.rozvod školní zvonky rozšíření o 1ks</t>
  </si>
  <si>
    <t>dodávka+mont.rozvod školní rozhlas 1x reproduktor</t>
  </si>
  <si>
    <t>součet</t>
  </si>
  <si>
    <t>Materiál elektromontážní</t>
  </si>
  <si>
    <t>kabel CYKY 3x1,5</t>
  </si>
  <si>
    <t>kabel CYKY 3x2,5</t>
  </si>
  <si>
    <t>kabel CYKY 5x2,5</t>
  </si>
  <si>
    <t>kabel CYKY 5x4</t>
  </si>
  <si>
    <t>svítidlo LED např.BRSB KO480V3 37W/3299lm</t>
  </si>
  <si>
    <t>svítidlo LED např.MODUS PL5000M2W 41W/4800lm</t>
  </si>
  <si>
    <t>svítidlo LED např.MODUS PL7000L2W 63W/6900lm</t>
  </si>
  <si>
    <t>svítidlo LED např.BRSB KO375 28WW s pohyb.čidlem</t>
  </si>
  <si>
    <t>krabice univerz/rozvodka KU68-1903 vč.KO68 +S66</t>
  </si>
  <si>
    <t>krabice univerzální/přístrojová KP67/2</t>
  </si>
  <si>
    <t>krabicová rozvodka KR97/5 vč.KO97V +SP96</t>
  </si>
  <si>
    <t>krabice odbočná KO100 vč.KO100V</t>
  </si>
  <si>
    <t>krabice D9020/CR IP54 88x88x53mm 4xESt13,5 prázdná</t>
  </si>
  <si>
    <t>krabice K9060/CR IP54 139x119x70mm 3xESt21 prázdná</t>
  </si>
  <si>
    <t>trubka PVC tuhá nízké namáhání 1520 KA</t>
  </si>
  <si>
    <t>bezpečnostní tabulka plast</t>
  </si>
  <si>
    <t>trubka ohebná PVC superflex 1220</t>
  </si>
  <si>
    <t>svítidlo nouzové LED 4W</t>
  </si>
  <si>
    <t>SESTAVA  zásuvka 16A/250Vstř Time IP44</t>
  </si>
  <si>
    <t>strojek zásuvka 16A/250Vstř 5518E-A02999 IP44</t>
  </si>
  <si>
    <t>rámeček pro 1přístroj Time 3901F-A00941 IP44 bílá</t>
  </si>
  <si>
    <t>zásuvka nástěnná 5pól/16A/400V/IP44  IZ 1653</t>
  </si>
  <si>
    <t>SESTAVA  přepínač 10A/250Vstř řazení6 IP44 Time</t>
  </si>
  <si>
    <t>strojek přepínač 10A/250Vstř 3558E-A06940 ř.6 IP44</t>
  </si>
  <si>
    <t>SESTAVA  přepínač 10A/250Vstř řazení5 IP44 Time</t>
  </si>
  <si>
    <t>strojek přepínač 10A/250Vstř 3558E-A05940 ř.5 IP44</t>
  </si>
  <si>
    <t>Žlab MERKUR  50/50 GZ  vč.podpěr</t>
  </si>
  <si>
    <t>M</t>
  </si>
  <si>
    <t>svorka zemnící Bernard/ZSA16</t>
  </si>
  <si>
    <t>pásek Cu ke svorce Bernard</t>
  </si>
  <si>
    <t>trubka ohebná PVC superflex 1216E</t>
  </si>
  <si>
    <t>kabel JYTY 3x1</t>
  </si>
  <si>
    <t>kabel SYKFY 3x2x0,5</t>
  </si>
  <si>
    <t>vodič CY 4  /H07V-U/</t>
  </si>
  <si>
    <t>kabel CYKY 2x1,5</t>
  </si>
  <si>
    <t>rozv. osazení</t>
  </si>
  <si>
    <t>kabel Cu(-CYKY) pod omítkou do 2x4/3x2,5/5x1,5</t>
  </si>
  <si>
    <t>kabel Cu(-CYKY) pod omítkou do 5x6</t>
  </si>
  <si>
    <t>svítidlo zářivkové bytové stropní/2 zdroje</t>
  </si>
  <si>
    <t>ukončení v rozvaděči vč.zapojení vodiče do 2,5mm2</t>
  </si>
  <si>
    <t>ukončení v rozvaděči vč.zapojení vodiče do 6mm2</t>
  </si>
  <si>
    <t>ukončení kabelu v ucpávce do P21</t>
  </si>
  <si>
    <t>ukončení kabelu v ucpávce do P36</t>
  </si>
  <si>
    <t>krabice přístrojová bez zapojení</t>
  </si>
  <si>
    <t>krabicová rozvodka vč.svorkovn.a zapojení(-KR68)</t>
  </si>
  <si>
    <t>krabicová rozvodka vč.svorkovn.a zapojení(-KR97)</t>
  </si>
  <si>
    <t>krabice odbočná bez svorkovnice a zapojení(-KO125)</t>
  </si>
  <si>
    <t>krabice plast pro P rozvod bez zapojení 8110</t>
  </si>
  <si>
    <t>krabice plast pro P rozvod bez zapojení 8117</t>
  </si>
  <si>
    <t>trubka plast tuhá pevně uložená do průměru 25</t>
  </si>
  <si>
    <t>nosná konstrukce přístroje do 10kg vč.zhotovení</t>
  </si>
  <si>
    <t>bezpečnostní tabulka plastová</t>
  </si>
  <si>
    <t>trubka plast ohebná,pod omítkou,typ 2316/pr.16</t>
  </si>
  <si>
    <t>zásuvka domovní zapuštěná vč.zapojení</t>
  </si>
  <si>
    <t>zásuvka/přívodka průmyslová vč.zapojení 3P+N+Z/16A</t>
  </si>
  <si>
    <t>přepínač zapuštěný vč.zapojení střídavý/řazení 6</t>
  </si>
  <si>
    <t>přepínač zapuštěný vč.zapojení sériový/řazení 5-5A</t>
  </si>
  <si>
    <t>kabelový rošt do š.40cm</t>
  </si>
  <si>
    <t>svorka na potrubí vč.pásku (Bernard)</t>
  </si>
  <si>
    <t>kabel NCEY/JYTY pevně uložený do 19x1</t>
  </si>
  <si>
    <t>kabel SYKY/SYKFY/JXFE/JXKE do 30x3x0,5 pevně ul.</t>
  </si>
  <si>
    <t>vodič Cu(-CY,CYA) pevně uložený do 1x35</t>
  </si>
  <si>
    <t>kabel(-CYKY) pevně uložený do 3x6/4x4/7x2,5</t>
  </si>
  <si>
    <t>Ostatní náklady</t>
  </si>
  <si>
    <t>poplatek za recyklaci svítidla</t>
  </si>
  <si>
    <t xml:space="preserve">Pozn.: </t>
  </si>
  <si>
    <t>Pozn.: svítidla 5let záruka a životnost zdrojů po 50tis.hod 80%!!!</t>
  </si>
  <si>
    <t>Rozpočet odpovídá rozpracovanosti PD ve stupni DSP, pro provedení stavby se musí upřesnit !</t>
  </si>
  <si>
    <t>Základní škola Milín - Stavební úpravy - odborné učebny, bezbariérovost objektu</t>
  </si>
  <si>
    <t>Výpis materiálu pro stavební povolení</t>
  </si>
  <si>
    <t>Část Vytápění - SO 02 - Skleník</t>
  </si>
  <si>
    <t>popis</t>
  </si>
  <si>
    <t>m.j.</t>
  </si>
  <si>
    <t>množs.</t>
  </si>
  <si>
    <t>j.cena(Kč)</t>
  </si>
  <si>
    <t>celk.(Kč)</t>
  </si>
  <si>
    <t>0. Demontáže</t>
  </si>
  <si>
    <t>Demontáž zařízení a elementů</t>
  </si>
  <si>
    <t>z toho demontáž stávaj.topných těles - registry ze žebrovaných trubek do 3 řad a délky 2.5 metru včetně armatur a příslušenství - předpoklad</t>
  </si>
  <si>
    <t>z toho demontáž stávaj.topných těles - článková litinová tělesa do velikosti článku 500/200 a do počtu 20 článků včetně armatur a příslušenství - předpoklad</t>
  </si>
  <si>
    <t>z toho demontáž stávajících rozvodů do D50 vč.armatur - předpoklad</t>
  </si>
  <si>
    <t>bm</t>
  </si>
  <si>
    <t>z toho demontáž stávající technologie UT na rozdělovači pro 1 topný  okruh (oběh.čerapdlo, směš.motor.ventil, uzávěry, armatury,..)</t>
  </si>
  <si>
    <t>Odstranění, přesun hmot</t>
  </si>
  <si>
    <t>Drobný materiál - demontáže - cca 10kg</t>
  </si>
  <si>
    <t xml:space="preserve">Skladování, transport, úložné </t>
  </si>
  <si>
    <t>Průzkum a odhalení konstrukcí</t>
  </si>
  <si>
    <t>1. Tělesa, otopné plochy</t>
  </si>
  <si>
    <t xml:space="preserve">Těleso litinové článkové např. Kalor 3, vč. spojení, odvzdušnění, připojovacích bodů, uchycení a příslušenství, teplovodní 50-55°  </t>
  </si>
  <si>
    <t>KAL3 -12/ 350/160</t>
  </si>
  <si>
    <t>KAL3 -20/ 350/160</t>
  </si>
  <si>
    <t>KAL3 -25/ 350/160</t>
  </si>
  <si>
    <t>KAL3 -26/ 350/160</t>
  </si>
  <si>
    <t>KAL3 -8/ 500/110</t>
  </si>
  <si>
    <t>KAL3 -5/ 500/160</t>
  </si>
  <si>
    <t>KAL3 -12/ 500/160</t>
  </si>
  <si>
    <t>KAL3 -16/ 500/160</t>
  </si>
  <si>
    <t>KAL3 -8/ 900/70</t>
  </si>
  <si>
    <t xml:space="preserve">Těleso otopné - trubkový registr z hladkých trubek 76/3.2 včetně dvojitého ochranného nátěru a povrchového antikorozivního nátěru - odstín RAL dle architekt.požadavku vč. spojení, odvzdušnění, vypouštění, připojovacích šroubení či bodů, uchycení a příslušenství, teplovodní 50-55°  - PŘESNÉ ROZMĚRY DOMĚŘENY NA STAVBĚ </t>
  </si>
  <si>
    <t>2 x 76/3.2, L = 5 m</t>
  </si>
  <si>
    <t>2 x 76/3.2, L = 10 m</t>
  </si>
  <si>
    <t>Otopné těleso ocelové dekorativní žebříkové s oblými ůříčlermi a středovým připojením např.Koralux Rondo Comfort-M, vč.barvy základní RAL, odvzdušnění a uchycení, připojovacích bodů,  teplovodní 50-55°</t>
  </si>
  <si>
    <t>KRT-M 1500.600</t>
  </si>
  <si>
    <t>Připojovací armatury těles + hlavice</t>
  </si>
  <si>
    <t>Termostatický ventil radiátorový např.Standard (přímý, rohový)</t>
  </si>
  <si>
    <t>do DN15</t>
  </si>
  <si>
    <t>Radiátorové regulační šroubení s uzavíráním a vypouštěním např.Regulux, Heimeier (přímý, rohový)</t>
  </si>
  <si>
    <t>Jednobodová připojovací armatura pro dekorativní tělesa se středovým připojením např.E-Z, Heimeier včetně uzavírání a příslušenství</t>
  </si>
  <si>
    <t>Radiátorová termostatická hlavice nastavení (cca 6 - 28°C) s úpravou pro veřejné prostory - vyvzorkování</t>
  </si>
  <si>
    <t>Ruční hlavice</t>
  </si>
  <si>
    <t>Připojení těles na otopnou soustavu (šroubení, kroužky,…)</t>
  </si>
  <si>
    <t>Ostatní</t>
  </si>
  <si>
    <t xml:space="preserve">Montáž těles </t>
  </si>
  <si>
    <t>Sejmutí a opětovné nandání těles po omítkách</t>
  </si>
  <si>
    <t>Drobný montážní materiál - tělesova - cca 45 kg</t>
  </si>
  <si>
    <t>Zaregul.těles,výpoč.nastavení hydrauliky-provede mont.organizace</t>
  </si>
  <si>
    <t>2. Potrubní rozvody a izolace</t>
  </si>
  <si>
    <t xml:space="preserve">Potrubí pro ÚT měděné kvalitní např.SUPERSAN vč.přirážky na tvarovky a připojení otopných ploch </t>
  </si>
  <si>
    <t>Cu do dim.42</t>
  </si>
  <si>
    <t xml:space="preserve">Potrubí pro ÚT ocelové normované bezešvé vč.přirážky na tvarovky, dvojitý ochhranný nátěr a připojení otopných ploch, </t>
  </si>
  <si>
    <t>do DN20</t>
  </si>
  <si>
    <t>do DN32</t>
  </si>
  <si>
    <t>do DN50</t>
  </si>
  <si>
    <t>Potrubní rozvod pro vytápění do 95°C ze síťovaného polyethylenu s kyslík.bariérou pro ústřední vytápění např.PEX nebo AL-Pex, Revel vč.přirážky na tvarovky a přípojky</t>
  </si>
  <si>
    <t>Potrubí PEX/AL-PEX do d20</t>
  </si>
  <si>
    <t>Potrubí PEX/AL-PEX do d32</t>
  </si>
  <si>
    <t>Drobný materiál - PEX</t>
  </si>
  <si>
    <t>Tepelná izolace návleková potrubí alfa ekv. 0.035 - 0.04 W/m2K, včetně přirážky na prořez, nad tl.20mm s AL folií - NOVÉ</t>
  </si>
  <si>
    <t>Cu do 42/tl.do 40mm</t>
  </si>
  <si>
    <t>Fe do DN20/tl. do 20mm</t>
  </si>
  <si>
    <t>Fe do DN32/tl. do 30mm</t>
  </si>
  <si>
    <t>Fe do DN50/tl. do 40mm</t>
  </si>
  <si>
    <t xml:space="preserve">AL-PEX do d20/do tl.13mm </t>
  </si>
  <si>
    <t xml:space="preserve">AL-PEX do d32/do tl.20mm </t>
  </si>
  <si>
    <t xml:space="preserve">plošná izolace z miner.vaty do tl.40mm s AL folií </t>
  </si>
  <si>
    <t>Montáž potrubí a izolací</t>
  </si>
  <si>
    <t>Drobný montážní materiál (uchyty konzolky, objimky..) - potrubní rozvody - cca 50 kg</t>
  </si>
  <si>
    <t>Ostatní položky - rozvody</t>
  </si>
  <si>
    <t>3. Napojení na soustavu, technická místnost, armatury systému</t>
  </si>
  <si>
    <t>PM</t>
  </si>
  <si>
    <t>Napojení na stávající rozvod ÚT + napojení na vývod rozdělovače, sběrače v základní škole</t>
  </si>
  <si>
    <t>MaR</t>
  </si>
  <si>
    <t>Úprava systému regulace - směšovaný okruh ekvitermně (úprava regulátoru řešena v souboru SO 01) - vnitřní ovlád.přístroj, venkov.čidlo, nová skříňka regulátoru, příložná čidla teploty, čidla do jímky, sada připoj.svorek pro regulátor, ploché kabely pro ovládací panel, prokabelování nových komponent</t>
  </si>
  <si>
    <t>OČ</t>
  </si>
  <si>
    <t>Oběhová čerpadla např.Grundfos s elektronickou regulací tlaku včetně modulu nebo třístupňové</t>
  </si>
  <si>
    <t>OČ1</t>
  </si>
  <si>
    <t xml:space="preserve">Oběhové čerpadlo elektronické + modul průtok M = do 2500 kg/h, dopr.výška H = do 4 m, včetně příslušenství </t>
  </si>
  <si>
    <t xml:space="preserve">MIX + SVP </t>
  </si>
  <si>
    <t>Trojcestný směšovací ventil závitový nebo přírubový   + servopohon ventilu - napojení na MaR</t>
  </si>
  <si>
    <t>MIX1+P</t>
  </si>
  <si>
    <t>Trojcestný směšovací ventil závitový do DN32, kvs= do 10/16</t>
  </si>
  <si>
    <t>Servopohon směšovacího ventilu - plynulý</t>
  </si>
  <si>
    <t>EV+P</t>
  </si>
  <si>
    <t>Dvoucestný ventil vysokoprůtokový s pohonem (ovládání termostat) např.AMZ 112 vč.příslušenství</t>
  </si>
  <si>
    <t>do DN25</t>
  </si>
  <si>
    <t>Pohon k ventilům</t>
  </si>
  <si>
    <t>v ceně ventilu</t>
  </si>
  <si>
    <t>P.T.</t>
  </si>
  <si>
    <t>PT - Prostorový termostat týdenní programovatelný s LCD displayem - typ dle výběru investora, alternativně ekvitermní regulátor výrobce kotle vč.čidel a příslušenství</t>
  </si>
  <si>
    <t>Prokabelování</t>
  </si>
  <si>
    <t>KK</t>
  </si>
  <si>
    <t>Kulový kohout povrchově upravený</t>
  </si>
  <si>
    <t>F</t>
  </si>
  <si>
    <t xml:space="preserve">Filtr se sítkem z Niro oceli závitový </t>
  </si>
  <si>
    <t>do DN40</t>
  </si>
  <si>
    <t>ZK</t>
  </si>
  <si>
    <t>ZK - zpětná klapka závitová</t>
  </si>
  <si>
    <t>VK</t>
  </si>
  <si>
    <t>Vypouštěcí kohout povrchově upravený</t>
  </si>
  <si>
    <t>DN15</t>
  </si>
  <si>
    <t>tělesový</t>
  </si>
  <si>
    <t>OV</t>
  </si>
  <si>
    <t>Odvzdušňovací ventil automatický např.Flexvent nebo ruční</t>
  </si>
  <si>
    <t>DN 10</t>
  </si>
  <si>
    <t>OV+ON</t>
  </si>
  <si>
    <t>Odvzdušňovací ventil + odvzdušňovací nádobka</t>
  </si>
  <si>
    <t>ON10+ON50</t>
  </si>
  <si>
    <t>APV</t>
  </si>
  <si>
    <t>APV - Automatický přepouštěcí ventil 10-50kPa, např.Hydrolux, Heimeier</t>
  </si>
  <si>
    <t>T</t>
  </si>
  <si>
    <t>T - teploměr 0 - 120°C</t>
  </si>
  <si>
    <t>P - Tlakoměr 0 - 600kPa</t>
  </si>
  <si>
    <t>Další drobné armatury - dle aktuální trasy</t>
  </si>
  <si>
    <t>O</t>
  </si>
  <si>
    <t>Tepelná izolace plošná  - min.vata s AL folií tl. do 40mm</t>
  </si>
  <si>
    <t>ostatní komponenty rozvodu</t>
  </si>
  <si>
    <t>propláchnutí soustavy, napuštění, kontrola stavu ponech.komponent</t>
  </si>
  <si>
    <t>Montáž armatur, úprav zdrojů, vybavení okruhu a regulace</t>
  </si>
  <si>
    <t>Drobný montážní materiál - armatury, zařízení  - cca 25 kg</t>
  </si>
  <si>
    <t>4. Ostatní</t>
  </si>
  <si>
    <t>Tlakové, topné zkoušky dle ČSN, chemikálie, dopouštění systému</t>
  </si>
  <si>
    <t>hod</t>
  </si>
  <si>
    <t>Zaregulování a oživení systému topení a MaR</t>
  </si>
  <si>
    <t>Propojení systémů ÚT a MaR kabeláží</t>
  </si>
  <si>
    <t>Provoz investora, zaškolení obsluhy</t>
  </si>
  <si>
    <t>Koordinace profesí</t>
  </si>
  <si>
    <t>Zprovoznění systému a regulace</t>
  </si>
  <si>
    <t>Vypracování realizační a montážní dokumentace profese ÚT</t>
  </si>
  <si>
    <t>Vypracování montážní a projektové dokumentace profese MaR</t>
  </si>
  <si>
    <t>Vypracování dokumentace skutečného provedení profese ÚT a MaR</t>
  </si>
  <si>
    <t>Dokumenty a měření ke kolaudaci</t>
  </si>
  <si>
    <t>Drobný materiál ostatní (štítky, cedule,…… - cca10ks), nátěry potrubí finální</t>
  </si>
  <si>
    <t>Ostatní položky - záruky</t>
  </si>
  <si>
    <t>Ostatní podružné náklady - režie, drobný spotř.materiál, dopravné</t>
  </si>
  <si>
    <t>Přesun hmot</t>
  </si>
  <si>
    <t>ostatní položky neuvedené-zakryté konstrukce</t>
  </si>
  <si>
    <t>CELKEM ÚT Kč (bez DPH)</t>
  </si>
  <si>
    <t>DPH 21%</t>
  </si>
  <si>
    <t>CELKEM ÚT Kč (vč. DPH)</t>
  </si>
  <si>
    <t>Pozn.Nedílnou součástí specifikace je i výkres.dokumentace, technická zpráva a přílohy</t>
  </si>
  <si>
    <t>V jednotkových cenách jsou zahrnuty i přípomoce, příslušenství a další komponenty pro bezchybnou funkci systému</t>
  </si>
  <si>
    <t xml:space="preserve">Pozn.: Případné konkrét.příklady výrobků slouží pouze pro stanovení </t>
  </si>
  <si>
    <t>technických, kvalitativních a estetických parametrů pro určení kvality dodávky systému</t>
  </si>
  <si>
    <t>Část Vzduchotechnika - SO 02 - Skleník</t>
  </si>
  <si>
    <t>j.cena (Kč)</t>
  </si>
  <si>
    <t>celkem(Kč)</t>
  </si>
  <si>
    <t xml:space="preserve">male elementy VZT (zaluzie, mřížky, stříšky, hlavice, elementy..) - cca 10 ks </t>
  </si>
  <si>
    <t xml:space="preserve">potubní rozvody do průměru 200mm vč.příslušenství - předpoklad 10 bm </t>
  </si>
  <si>
    <t>Skladování, transport, případně úložné během realizace</t>
  </si>
  <si>
    <t>Průzkum (odhalení) konstrukcí</t>
  </si>
  <si>
    <t>CELKEM oddíl Kč (bez DPH)</t>
  </si>
  <si>
    <t>1. Zařízení - Větrání prostor učebny skleníku a zázemí</t>
  </si>
  <si>
    <t>Ventilátor potrubní diagonální dvouotáčkový např.Mixvent TD 250/100, vč.klapky, pruž.manžet, uchycení a příslušenství, 230V, 28/22W, IP44, M = 150 m3/h, Pext = 65Pa</t>
  </si>
  <si>
    <t>uchycení, pružné manžety</t>
  </si>
  <si>
    <t>ovlád.-programovatelné týdenní hodiny + spínač</t>
  </si>
  <si>
    <t>Jednotka VZT rekuperační např.Duplex 580ECV5, svislé provedení, průtok. přívod - max.500m3/h cca 200Pa přívod., odvod - max.500m3/h, cca 200Pa, včetně regulace - rekuper.výměník 86-91%, integrovaný by-pass vč.ovládání, 2*ventilátor 230V EC - max 0.14kW, integrovaný ohřívač elektrický např.EDO5 - 0.6 - 230V, 600W, 2*Filtr (G4,G4), regulační moduly, ovládací rozhraní např.EC5.D - regulace např.CP Touch, ovládání ohřívače, odvod kondenzátu, manžety pružné, opláštění, rozvodnice, hrdla připojovací, úchyty, 2*externí uzavírací klapka s pohonem, externí impulsy, příslušenství</t>
  </si>
  <si>
    <t>MaR -  digitální regulace řada např.RD5-EC s ovládacím panelem např.CP Touch, týden.program, čidla, PMR/tepelná ochrana rekuperátoru a ohřívače, ovládání klapek (uzavírací, by-pass,.. ), ovládání by-passu, indikace zanesení filtrů, regulace výkonu ventilátorů, řízení výkonu ohřívače, ovládání exter.klapek, snímací a teplotní čidla a spínače, externí impulsy-1ks, odvod kondenzátu, příp. napojení na dálkové ovládání</t>
  </si>
  <si>
    <t>montáž + zprovoznění / oživení zařízení</t>
  </si>
  <si>
    <t>volitelné příslušenství - čidlo CO2 nebo čidlo kvality vzduchu, exter.impulsy, vč.příslušenství, exter.impulsy - 1*</t>
  </si>
  <si>
    <t>přechody na potrubí, Atrea</t>
  </si>
  <si>
    <t>Uzavírací motorická klapka D200 + servopohon dvoupolohový</t>
  </si>
  <si>
    <t>24 V pro pohon - napojení dle požadavku části elektro/MaR</t>
  </si>
  <si>
    <t>v ceně klapky</t>
  </si>
  <si>
    <t>ovládání - uzavírání přívodu/odvodu jednotka+ ovládání pohonu klapky (+ napojení na MaR zařízení poz.2)</t>
  </si>
  <si>
    <t>Tlumič hluku potrubní kruhový např.MAA 200-600 vč.tlumících elementů</t>
  </si>
  <si>
    <t>Tlumič hluku potrubní kruhový např.MAA 200-900 vč.tlumících elementů</t>
  </si>
  <si>
    <t>KV2-R</t>
  </si>
  <si>
    <t>Výústka přívodní dvouřadá komfortní s regulací pro kruhové potrubí např.VNKM2-R, včetně povrch.úpravy RAL a uchycení</t>
  </si>
  <si>
    <t>do velikosti 425*75</t>
  </si>
  <si>
    <t>KV1-R</t>
  </si>
  <si>
    <t>Výústka odvodní jednořadá komfortní s regulací pro kruhové potrubí VNKM1-R, včetně povrch.úpravy RAL a uchycení</t>
  </si>
  <si>
    <t>TV_P</t>
  </si>
  <si>
    <t>Talířový ventil přívodní kovový s deflektorem např.KTS včetně napojení na potrubí, povrch.úprava RAL</t>
  </si>
  <si>
    <t>do velikosti 140</t>
  </si>
  <si>
    <t>TV_O</t>
  </si>
  <si>
    <t>Talířový ventil odvodní kovový např.KKvčetně napojení na potrubí, povrch.úprava RAL</t>
  </si>
  <si>
    <t>Zpětná klapka potrubní pro kruhové potrubí těsná včetně příslušenství</t>
  </si>
  <si>
    <t>do průměru 140mm</t>
  </si>
  <si>
    <t>RK</t>
  </si>
  <si>
    <t>Regulační klapka potrubní ruční pro kruhové potrubí</t>
  </si>
  <si>
    <t>do průměru 200mm</t>
  </si>
  <si>
    <t>PD-Z</t>
  </si>
  <si>
    <t>Protidešťová žaluzie komfortní pevné listy čtyřhranná 300*300mm vč.přechodu čtyřhran kruh 300*300/d200 -300, ochran.síta proti hmyzu a povrchu RAL, příslušenství - vzhled a barva dle architekt.požadavku</t>
  </si>
  <si>
    <t>PD_Z</t>
  </si>
  <si>
    <t>Protidešťová žaluzie komfortní samotížná kovová pro napojení na kruh.potrubí s okapničkou, povrchová úprava RAL, vč.síta proti hmyzu a příslušenství</t>
  </si>
  <si>
    <t>do průměru d100</t>
  </si>
  <si>
    <t>do průměru d200</t>
  </si>
  <si>
    <t>DM</t>
  </si>
  <si>
    <t>Dveřní mřížka oboustranná do plochy 0,05m2(rozměru 410*110 např.DM, Proclima), povrchově upravená - RAL dle architekta</t>
  </si>
  <si>
    <t xml:space="preserve">Potrubí čtyřhranné plastové PVC,PP těsné vč.přirážky na tvarovky </t>
  </si>
  <si>
    <t>300*300, 50% tvarovek</t>
  </si>
  <si>
    <t xml:space="preserve">Potrubí kruhové pozinkové Spiro těsné vč.přirážky na tvarovky </t>
  </si>
  <si>
    <t>do průměru D100, 30% tvarovek</t>
  </si>
  <si>
    <t>do průměru D140, 30% tvarovek</t>
  </si>
  <si>
    <t>do průměru D200, 30% tvarovek</t>
  </si>
  <si>
    <t>Hadice flexibilní zvukoizolační např.Sonoflex</t>
  </si>
  <si>
    <t>do DN100</t>
  </si>
  <si>
    <t>do DN140</t>
  </si>
  <si>
    <t>do DN200</t>
  </si>
  <si>
    <t>Tepelná a hluk.izolace potrubí - miner.vata s AL folií tl.do 40mm</t>
  </si>
  <si>
    <t>Tepelná a hluk.izolace potrubí - miner.vata s oplechováním tl.do 40mm</t>
  </si>
  <si>
    <t>odvod kondenzátu do kanalizace</t>
  </si>
  <si>
    <t>Nátěry potrubí dle vzorníku RAL (hygienické, protipovětrnostní,..)</t>
  </si>
  <si>
    <t>Drobný montážní materiál (spojky, uchyty, páska, konzoly,…)</t>
  </si>
  <si>
    <t>Utěsnění prostupů proti zatékání vody - dodávka stavby</t>
  </si>
  <si>
    <t>Montáž rozvodů a zařízení</t>
  </si>
  <si>
    <t>Stavební přípomoce</t>
  </si>
  <si>
    <t>Napojení zařízení na soustavu ÚT, ZTI a elektro, MaR - dodávka příslušných profesí</t>
  </si>
  <si>
    <t>2. Ostatní</t>
  </si>
  <si>
    <t>Zaregulování systému - VZT</t>
  </si>
  <si>
    <t xml:space="preserve">Propojení kabeláží - VZT a MaR - dle schémat dodaných se zařízeními </t>
  </si>
  <si>
    <t>Zprovoznění (oživení) systému VZT a MaR</t>
  </si>
  <si>
    <t xml:space="preserve">hod </t>
  </si>
  <si>
    <t>Drobný materiál ostatní (štítky, cedule,……) - cca 10 ks</t>
  </si>
  <si>
    <t>Zhotovení realizační a dílenské dokumentace VZT</t>
  </si>
  <si>
    <t>Zhotovení realizační a dílenské dokumentace MaR</t>
  </si>
  <si>
    <t>Zhotovení dokumentace skutečného provedení VZT a MaR</t>
  </si>
  <si>
    <t>Ostatní položky - záruky, servis,...</t>
  </si>
  <si>
    <t>Přesun hmot do výše 6 metrů</t>
  </si>
  <si>
    <t>Měření a zkoušení ke kolaudaci</t>
  </si>
  <si>
    <t>Úpravy systému v rámci zkušebního provozu</t>
  </si>
  <si>
    <t xml:space="preserve"> ostatní položky neuvedené (zakryté konstrukce,…)</t>
  </si>
  <si>
    <t>CELKEM VZT Kč (bez DPH)</t>
  </si>
  <si>
    <t>CELKEM VZT Kč (vč. DPH)</t>
  </si>
  <si>
    <t>SO 02 Skleník</t>
  </si>
  <si>
    <t>Pořad.</t>
  </si>
  <si>
    <t>Položka</t>
  </si>
  <si>
    <t>Zkrácený popis</t>
  </si>
  <si>
    <t>Měr.</t>
  </si>
  <si>
    <t>Množ.</t>
  </si>
  <si>
    <t>Jednotk.</t>
  </si>
  <si>
    <t>Cena</t>
  </si>
  <si>
    <t>Hmotn.</t>
  </si>
  <si>
    <t>číslo</t>
  </si>
  <si>
    <t>jedn.</t>
  </si>
  <si>
    <t>cena</t>
  </si>
  <si>
    <t>jednotk.</t>
  </si>
  <si>
    <t>Základní škola Milín - Stavební úpravy</t>
  </si>
  <si>
    <t>Vestavba podkroví, stavební úpravy, skleník</t>
  </si>
  <si>
    <t xml:space="preserve">k.ú. Milín, parc.č.235/1, 235/2, 235/4, 235/5, okr. Příbram </t>
  </si>
  <si>
    <t>SO-02: SKLENÍK</t>
  </si>
  <si>
    <t>1 až 4</t>
  </si>
  <si>
    <t>ZDRAVOTNÍ  INSTALACE:</t>
  </si>
  <si>
    <t>Kanalizace</t>
  </si>
  <si>
    <t>Vodovod</t>
  </si>
  <si>
    <t>Zařizovací předměty</t>
  </si>
  <si>
    <t>721 17 3401</t>
  </si>
  <si>
    <t>Potrubí PVC  KG 100</t>
  </si>
  <si>
    <t>721 17 3402</t>
  </si>
  <si>
    <t>Dtto,               KG 125</t>
  </si>
  <si>
    <t>721 17 4042</t>
  </si>
  <si>
    <t>Potrubí PVC  HT 40</t>
  </si>
  <si>
    <t>721 17 4043</t>
  </si>
  <si>
    <t>Dtto,              HT 50</t>
  </si>
  <si>
    <t>Dtto,              HT 70</t>
  </si>
  <si>
    <t>721 17 4025</t>
  </si>
  <si>
    <t>Dtto,              HT 100</t>
  </si>
  <si>
    <t>721 19 4109</t>
  </si>
  <si>
    <t>Vyvedení výpustek</t>
  </si>
  <si>
    <t>722 17 4026</t>
  </si>
  <si>
    <t xml:space="preserve">Potrubí  PE ø 50 </t>
  </si>
  <si>
    <t>722 17 4080</t>
  </si>
  <si>
    <t>Koncovky potrubí PE 50</t>
  </si>
  <si>
    <t>721 14 0906</t>
  </si>
  <si>
    <t>Vsazení odbočky do potrubí</t>
  </si>
  <si>
    <t>721 14 0916</t>
  </si>
  <si>
    <t>Propojení potrubí</t>
  </si>
  <si>
    <t>724 21 1241</t>
  </si>
  <si>
    <t>Automatická čerpací stanice</t>
  </si>
  <si>
    <t xml:space="preserve">   na splaškové vody</t>
  </si>
  <si>
    <t>721 22 6511</t>
  </si>
  <si>
    <t>Zápachové uzávěrky</t>
  </si>
  <si>
    <t>721 27 3151</t>
  </si>
  <si>
    <t xml:space="preserve">Ventilační hlavice </t>
  </si>
  <si>
    <t>721 29 0112</t>
  </si>
  <si>
    <t>Zkouška těsnosti</t>
  </si>
  <si>
    <t>998 72 1202</t>
  </si>
  <si>
    <t>722 13 0801</t>
  </si>
  <si>
    <t>Demontáž potrubí</t>
  </si>
  <si>
    <t>722 18 1812</t>
  </si>
  <si>
    <t>Dtto,          izolací</t>
  </si>
  <si>
    <t>722 22 0862</t>
  </si>
  <si>
    <t>Dtto,          armatur</t>
  </si>
  <si>
    <t>722 17 4022</t>
  </si>
  <si>
    <t xml:space="preserve">Potrubí  PPR  ø 20 </t>
  </si>
  <si>
    <t>722 17 4023</t>
  </si>
  <si>
    <t xml:space="preserve">Dtto,               ø 25 </t>
  </si>
  <si>
    <t>722 17 4024</t>
  </si>
  <si>
    <t xml:space="preserve">Dtto,               ø 32 </t>
  </si>
  <si>
    <t>722 18 1232</t>
  </si>
  <si>
    <t>Izolace potrubí tl. 15 mm</t>
  </si>
  <si>
    <t>722 19 0401</t>
  </si>
  <si>
    <t>722 22 0111</t>
  </si>
  <si>
    <t>Nástěnky</t>
  </si>
  <si>
    <t>722 21 2440</t>
  </si>
  <si>
    <t>Orientační štítky</t>
  </si>
  <si>
    <t>722 22 1134</t>
  </si>
  <si>
    <t>Výtokové ventily 1/2"</t>
  </si>
  <si>
    <t>722 22 4115</t>
  </si>
  <si>
    <t xml:space="preserve">Kohouty vypouštěcí </t>
  </si>
  <si>
    <t>722 13 1918</t>
  </si>
  <si>
    <t>722 13 1938</t>
  </si>
  <si>
    <t>722 23 2044</t>
  </si>
  <si>
    <t>Kulové kohouty 3/4"</t>
  </si>
  <si>
    <t>722 23 2045</t>
  </si>
  <si>
    <t>Dtto,                  1"</t>
  </si>
  <si>
    <t>722 29 0226</t>
  </si>
  <si>
    <t>Tlakové zkoušky</t>
  </si>
  <si>
    <t>722 29 0234</t>
  </si>
  <si>
    <t>Proplach a dezinfekce</t>
  </si>
  <si>
    <t>722 19 0901</t>
  </si>
  <si>
    <t>Otevření nebo uzavření potrubí</t>
  </si>
  <si>
    <t>Přípravné a pomocné práce</t>
  </si>
  <si>
    <t>hod.</t>
  </si>
  <si>
    <t>725 21 0821</t>
  </si>
  <si>
    <t>Demontáž umyvadla</t>
  </si>
  <si>
    <t>725 82 0803</t>
  </si>
  <si>
    <t>Demontáž baterií</t>
  </si>
  <si>
    <t>726 11 1041</t>
  </si>
  <si>
    <t>Předstěnové systémy pro WC</t>
  </si>
  <si>
    <t>725 11 2183</t>
  </si>
  <si>
    <t>Klozet závěsný invalidní</t>
  </si>
  <si>
    <t>725 21 1642</t>
  </si>
  <si>
    <t>Umyvadla</t>
  </si>
  <si>
    <t>725 21 1644</t>
  </si>
  <si>
    <t>Dtto,          invalidní</t>
  </si>
  <si>
    <t>725 24 5114</t>
  </si>
  <si>
    <t>Sprchová zástěna</t>
  </si>
  <si>
    <t>721 21 2113</t>
  </si>
  <si>
    <t>Sprchový žlab</t>
  </si>
  <si>
    <t>725 31 9112</t>
  </si>
  <si>
    <t>Montáž dřezů v sestavách</t>
  </si>
  <si>
    <t>725 82 2612</t>
  </si>
  <si>
    <t>Baterie umyvadlové</t>
  </si>
  <si>
    <t>725 84 1333</t>
  </si>
  <si>
    <t>Baterie sprchové</t>
  </si>
  <si>
    <t>725 83 1315</t>
  </si>
  <si>
    <t>Baterie dřezové</t>
  </si>
  <si>
    <t>998 72 5202</t>
  </si>
  <si>
    <t>Součástí dodávky je veškerá doprava a veškeré další dodávky a práce</t>
  </si>
  <si>
    <t>zde neuvedené nutné pro komplexní dodávku díla včetně uvedení do</t>
  </si>
  <si>
    <t>provozu, zaškolení obsluhy, zpracování atestů a manuálů, náklady na</t>
  </si>
  <si>
    <t>zkušební provoz, dokumentace skutečného provedení a příslušná</t>
  </si>
  <si>
    <t xml:space="preserve">měření nutná k provozu a kolaudaci.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</si>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</sst>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K_č_-;\-* #,##0.00\ _K_č_-;_-* &quot;-&quot;??\ _K_č_-;_-@_-"/>
    <numFmt numFmtId="164" formatCode="#,##0\ &quot;Kč&quot;"/>
    <numFmt numFmtId="165" formatCode="0.0"/>
    <numFmt numFmtId="166" formatCode="d/m/yyyy;@"/>
    <numFmt numFmtId="167" formatCode="#\ ###\ ##0;#\ ###\ ##0;"/>
    <numFmt numFmtId="168" formatCode="##\ ###\ ##0;##\ ###\ ##0;"/>
    <numFmt numFmtId="169" formatCode="000000000"/>
    <numFmt numFmtId="170" formatCode="0.00;0.00;"/>
  </numFmts>
  <fonts count="5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24"/>
      <name val="Arial CE"/>
      <family val="2"/>
      <charset val="238"/>
    </font>
    <font>
      <sz val="16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1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1"/>
      <color theme="1"/>
      <name val="Times New Roman CE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b/>
      <i/>
      <sz val="10"/>
      <name val="Arial CE"/>
      <charset val="238"/>
    </font>
    <font>
      <b/>
      <sz val="11"/>
      <name val="Bangkok"/>
      <charset val="238"/>
    </font>
    <font>
      <b/>
      <sz val="12"/>
      <name val="Bangkok"/>
      <charset val="238"/>
    </font>
    <font>
      <b/>
      <u/>
      <sz val="12"/>
      <name val="Bangkok"/>
      <charset val="238"/>
    </font>
    <font>
      <sz val="11"/>
      <name val="Arial CE"/>
      <family val="2"/>
      <charset val="238"/>
    </font>
    <font>
      <b/>
      <u/>
      <sz val="14"/>
      <name val="Arial CE"/>
      <family val="2"/>
      <charset val="238"/>
    </font>
    <font>
      <b/>
      <u/>
      <sz val="14"/>
      <name val="Bangkok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43" fontId="26" fillId="0" borderId="0" applyFont="0" applyFill="0" applyBorder="0" applyAlignment="0" applyProtection="0"/>
    <xf numFmtId="0" fontId="1" fillId="0" borderId="0"/>
    <xf numFmtId="0" fontId="33" fillId="0" borderId="0"/>
  </cellStyleXfs>
  <cellXfs count="479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4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8" fillId="0" borderId="34" xfId="0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33" xfId="0" applyNumberFormat="1" applyFont="1" applyFill="1" applyBorder="1" applyAlignment="1">
      <alignment horizontal="right"/>
    </xf>
    <xf numFmtId="165" fontId="8" fillId="0" borderId="57" xfId="0" applyNumberFormat="1" applyFont="1" applyFill="1" applyBorder="1" applyAlignment="1">
      <alignment horizontal="right"/>
    </xf>
    <xf numFmtId="3" fontId="8" fillId="0" borderId="58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4" fillId="0" borderId="44" xfId="1" applyFont="1" applyFill="1" applyBorder="1"/>
    <xf numFmtId="0" fontId="10" fillId="0" borderId="44" xfId="1" applyFill="1" applyBorder="1"/>
    <xf numFmtId="0" fontId="11" fillId="0" borderId="44" xfId="1" applyFont="1" applyFill="1" applyBorder="1" applyAlignment="1">
      <alignment horizontal="right"/>
    </xf>
    <xf numFmtId="0" fontId="10" fillId="0" borderId="44" xfId="1" applyFill="1" applyBorder="1" applyAlignment="1">
      <alignment horizontal="left"/>
    </xf>
    <xf numFmtId="0" fontId="10" fillId="0" borderId="45" xfId="1" applyFill="1" applyBorder="1"/>
    <xf numFmtId="0" fontId="4" fillId="0" borderId="48" xfId="1" applyFont="1" applyFill="1" applyBorder="1"/>
    <xf numFmtId="0" fontId="10" fillId="0" borderId="48" xfId="1" applyFill="1" applyBorder="1"/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0" fillId="0" borderId="0" xfId="1" applyFill="1" applyAlignment="1"/>
    <xf numFmtId="49" fontId="5" fillId="0" borderId="57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7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0" fillId="0" borderId="53" xfId="1" applyFill="1" applyBorder="1" applyAlignment="1">
      <alignment horizontal="center"/>
    </xf>
    <xf numFmtId="0" fontId="10" fillId="0" borderId="53" xfId="1" applyNumberFormat="1" applyFill="1" applyBorder="1" applyAlignment="1">
      <alignment horizontal="right"/>
    </xf>
    <xf numFmtId="0" fontId="10" fillId="0" borderId="53" xfId="1" applyNumberFormat="1" applyFill="1" applyBorder="1"/>
    <xf numFmtId="0" fontId="10" fillId="0" borderId="0" xfId="1" applyNumberFormat="1"/>
    <xf numFmtId="0" fontId="17" fillId="0" borderId="0" xfId="1" applyFont="1"/>
    <xf numFmtId="0" fontId="8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9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11" fillId="0" borderId="53" xfId="1" applyFont="1" applyFill="1" applyBorder="1" applyAlignment="1">
      <alignment horizontal="center"/>
    </xf>
    <xf numFmtId="49" fontId="11" fillId="0" borderId="53" xfId="1" applyNumberFormat="1" applyFont="1" applyFill="1" applyBorder="1" applyAlignment="1">
      <alignment horizontal="left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20" fillId="0" borderId="0" xfId="1" applyFont="1"/>
    <xf numFmtId="0" fontId="10" fillId="0" borderId="60" xfId="1" applyFill="1" applyBorder="1" applyAlignment="1">
      <alignment horizontal="center"/>
    </xf>
    <xf numFmtId="49" fontId="4" fillId="0" borderId="60" xfId="1" applyNumberFormat="1" applyFont="1" applyFill="1" applyBorder="1" applyAlignment="1">
      <alignment horizontal="left"/>
    </xf>
    <xf numFmtId="0" fontId="4" fillId="0" borderId="60" xfId="1" applyFont="1" applyFill="1" applyBorder="1"/>
    <xf numFmtId="4" fontId="10" fillId="0" borderId="60" xfId="1" applyNumberFormat="1" applyFill="1" applyBorder="1" applyAlignment="1">
      <alignment horizontal="right"/>
    </xf>
    <xf numFmtId="4" fontId="6" fillId="0" borderId="6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1" fillId="0" borderId="0" xfId="1" applyFont="1" applyAlignment="1"/>
    <xf numFmtId="0" fontId="10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0" fontId="23" fillId="0" borderId="0" xfId="0" applyFont="1" applyFill="1" applyBorder="1"/>
    <xf numFmtId="0" fontId="24" fillId="0" borderId="0" xfId="0" applyFont="1"/>
    <xf numFmtId="0" fontId="25" fillId="0" borderId="0" xfId="0" applyFont="1"/>
    <xf numFmtId="14" fontId="0" fillId="0" borderId="0" xfId="0" applyNumberFormat="1"/>
    <xf numFmtId="49" fontId="3" fillId="0" borderId="5" xfId="0" applyNumberFormat="1" applyFont="1" applyFill="1" applyBorder="1"/>
    <xf numFmtId="49" fontId="0" fillId="0" borderId="6" xfId="0" applyNumberFormat="1" applyFill="1" applyBorder="1"/>
    <xf numFmtId="0" fontId="4" fillId="0" borderId="0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166" fontId="0" fillId="0" borderId="0" xfId="0" applyNumberFormat="1" applyBorder="1"/>
    <xf numFmtId="0" fontId="27" fillId="0" borderId="0" xfId="3" applyFont="1"/>
    <xf numFmtId="0" fontId="28" fillId="0" borderId="0" xfId="3" quotePrefix="1" applyFont="1"/>
    <xf numFmtId="2" fontId="29" fillId="0" borderId="0" xfId="3" applyNumberFormat="1" applyFont="1"/>
    <xf numFmtId="167" fontId="29" fillId="0" borderId="0" xfId="3" applyNumberFormat="1" applyFont="1"/>
    <xf numFmtId="168" fontId="29" fillId="0" borderId="0" xfId="3" applyNumberFormat="1" applyFont="1"/>
    <xf numFmtId="0" fontId="29" fillId="0" borderId="0" xfId="3" applyFont="1"/>
    <xf numFmtId="0" fontId="28" fillId="0" borderId="0" xfId="3" applyFont="1"/>
    <xf numFmtId="0" fontId="30" fillId="2" borderId="1" xfId="3" applyFont="1" applyFill="1" applyBorder="1" applyAlignment="1">
      <alignment vertical="center"/>
    </xf>
    <xf numFmtId="0" fontId="30" fillId="2" borderId="3" xfId="3" applyFont="1" applyFill="1" applyBorder="1" applyAlignment="1">
      <alignment vertical="center"/>
    </xf>
    <xf numFmtId="2" fontId="30" fillId="2" borderId="3" xfId="3" applyNumberFormat="1" applyFont="1" applyFill="1" applyBorder="1" applyAlignment="1">
      <alignment vertical="center"/>
    </xf>
    <xf numFmtId="167" fontId="30" fillId="2" borderId="3" xfId="3" applyNumberFormat="1" applyFont="1" applyFill="1" applyBorder="1" applyAlignment="1">
      <alignment vertical="center"/>
    </xf>
    <xf numFmtId="168" fontId="30" fillId="2" borderId="4" xfId="3" applyNumberFormat="1" applyFont="1" applyFill="1" applyBorder="1" applyAlignment="1">
      <alignment vertical="center"/>
    </xf>
    <xf numFmtId="0" fontId="30" fillId="0" borderId="0" xfId="3" applyFont="1" applyAlignment="1">
      <alignment vertical="center"/>
    </xf>
    <xf numFmtId="0" fontId="27" fillId="0" borderId="61" xfId="3" applyFont="1" applyBorder="1" applyAlignment="1">
      <alignment horizontal="right"/>
    </xf>
    <xf numFmtId="0" fontId="27" fillId="0" borderId="62" xfId="3" applyFont="1" applyBorder="1" applyAlignment="1">
      <alignment horizontal="right"/>
    </xf>
    <xf numFmtId="2" fontId="27" fillId="0" borderId="62" xfId="3" applyNumberFormat="1" applyFont="1" applyBorder="1" applyAlignment="1">
      <alignment horizontal="right"/>
    </xf>
    <xf numFmtId="167" fontId="27" fillId="0" borderId="62" xfId="3" applyNumberFormat="1" applyFont="1" applyBorder="1" applyAlignment="1">
      <alignment horizontal="right"/>
    </xf>
    <xf numFmtId="168" fontId="27" fillId="0" borderId="63" xfId="3" applyNumberFormat="1" applyFont="1" applyBorder="1" applyAlignment="1">
      <alignment horizontal="right"/>
    </xf>
    <xf numFmtId="0" fontId="27" fillId="0" borderId="64" xfId="3" applyFont="1" applyBorder="1"/>
    <xf numFmtId="49" fontId="27" fillId="0" borderId="65" xfId="3" applyNumberFormat="1" applyFont="1" applyBorder="1"/>
    <xf numFmtId="2" fontId="27" fillId="0" borderId="66" xfId="3" applyNumberFormat="1" applyFont="1" applyBorder="1"/>
    <xf numFmtId="167" fontId="27" fillId="0" borderId="66" xfId="3" applyNumberFormat="1" applyFont="1" applyBorder="1"/>
    <xf numFmtId="168" fontId="27" fillId="0" borderId="67" xfId="3" applyNumberFormat="1" applyFont="1" applyBorder="1"/>
    <xf numFmtId="0" fontId="27" fillId="0" borderId="68" xfId="3" applyFont="1" applyBorder="1"/>
    <xf numFmtId="49" fontId="27" fillId="0" borderId="69" xfId="3" applyNumberFormat="1" applyFont="1" applyBorder="1"/>
    <xf numFmtId="2" fontId="27" fillId="0" borderId="70" xfId="3" applyNumberFormat="1" applyFont="1" applyBorder="1"/>
    <xf numFmtId="167" fontId="27" fillId="0" borderId="70" xfId="3" applyNumberFormat="1" applyFont="1" applyBorder="1"/>
    <xf numFmtId="168" fontId="27" fillId="0" borderId="71" xfId="3" applyNumberFormat="1" applyFont="1" applyBorder="1"/>
    <xf numFmtId="0" fontId="27" fillId="2" borderId="1" xfId="3" applyFont="1" applyFill="1" applyBorder="1"/>
    <xf numFmtId="49" fontId="27" fillId="2" borderId="3" xfId="3" applyNumberFormat="1" applyFont="1" applyFill="1" applyBorder="1"/>
    <xf numFmtId="2" fontId="27" fillId="2" borderId="3" xfId="3" applyNumberFormat="1" applyFont="1" applyFill="1" applyBorder="1"/>
    <xf numFmtId="167" fontId="27" fillId="2" borderId="3" xfId="3" applyNumberFormat="1" applyFont="1" applyFill="1" applyBorder="1"/>
    <xf numFmtId="168" fontId="27" fillId="2" borderId="4" xfId="3" applyNumberFormat="1" applyFont="1" applyFill="1" applyBorder="1"/>
    <xf numFmtId="0" fontId="27" fillId="0" borderId="72" xfId="3" applyFont="1" applyBorder="1"/>
    <xf numFmtId="49" fontId="27" fillId="0" borderId="73" xfId="3" applyNumberFormat="1" applyFont="1" applyBorder="1"/>
    <xf numFmtId="2" fontId="27" fillId="0" borderId="74" xfId="3" applyNumberFormat="1" applyFont="1" applyBorder="1"/>
    <xf numFmtId="167" fontId="27" fillId="0" borderId="74" xfId="3" applyNumberFormat="1" applyFont="1" applyBorder="1"/>
    <xf numFmtId="168" fontId="27" fillId="0" borderId="75" xfId="3" applyNumberFormat="1" applyFont="1" applyBorder="1"/>
    <xf numFmtId="0" fontId="28" fillId="0" borderId="25" xfId="3" applyFont="1" applyBorder="1"/>
    <xf numFmtId="49" fontId="28" fillId="0" borderId="26" xfId="3" applyNumberFormat="1" applyFont="1" applyBorder="1"/>
    <xf numFmtId="2" fontId="28" fillId="0" borderId="26" xfId="3" applyNumberFormat="1" applyFont="1" applyBorder="1"/>
    <xf numFmtId="167" fontId="28" fillId="0" borderId="26" xfId="3" applyNumberFormat="1" applyFont="1" applyBorder="1"/>
    <xf numFmtId="168" fontId="28" fillId="0" borderId="76" xfId="3" applyNumberFormat="1" applyFont="1" applyBorder="1"/>
    <xf numFmtId="0" fontId="30" fillId="2" borderId="0" xfId="3" applyFont="1" applyFill="1" applyAlignment="1">
      <alignment vertical="center"/>
    </xf>
    <xf numFmtId="0" fontId="29" fillId="0" borderId="61" xfId="3" applyFont="1" applyBorder="1"/>
    <xf numFmtId="169" fontId="29" fillId="0" borderId="62" xfId="3" applyNumberFormat="1" applyFont="1" applyBorder="1"/>
    <xf numFmtId="0" fontId="29" fillId="0" borderId="62" xfId="3" applyFont="1" applyBorder="1"/>
    <xf numFmtId="2" fontId="29" fillId="0" borderId="62" xfId="3" applyNumberFormat="1" applyFont="1" applyBorder="1"/>
    <xf numFmtId="170" fontId="29" fillId="0" borderId="63" xfId="3" applyNumberFormat="1" applyFont="1" applyBorder="1"/>
    <xf numFmtId="0" fontId="31" fillId="0" borderId="5" xfId="3" applyFont="1" applyBorder="1"/>
    <xf numFmtId="169" fontId="31" fillId="0" borderId="0" xfId="3" applyNumberFormat="1" applyFont="1" applyBorder="1"/>
    <xf numFmtId="0" fontId="31" fillId="0" borderId="0" xfId="3" applyFont="1" applyBorder="1"/>
    <xf numFmtId="2" fontId="31" fillId="0" borderId="0" xfId="3" applyNumberFormat="1" applyFont="1" applyBorder="1"/>
    <xf numFmtId="170" fontId="31" fillId="0" borderId="7" xfId="3" applyNumberFormat="1" applyFont="1" applyBorder="1"/>
    <xf numFmtId="0" fontId="29" fillId="0" borderId="64" xfId="3" applyFont="1" applyBorder="1"/>
    <xf numFmtId="169" fontId="29" fillId="0" borderId="66" xfId="3" applyNumberFormat="1" applyFont="1" applyBorder="1"/>
    <xf numFmtId="49" fontId="29" fillId="0" borderId="66" xfId="3" applyNumberFormat="1" applyFont="1" applyBorder="1"/>
    <xf numFmtId="2" fontId="29" fillId="0" borderId="66" xfId="3" applyNumberFormat="1" applyFont="1" applyBorder="1"/>
    <xf numFmtId="170" fontId="29" fillId="0" borderId="67" xfId="3" applyNumberFormat="1" applyFont="1" applyBorder="1"/>
    <xf numFmtId="0" fontId="29" fillId="0" borderId="77" xfId="3" applyFont="1" applyBorder="1"/>
    <xf numFmtId="169" fontId="29" fillId="0" borderId="78" xfId="3" applyNumberFormat="1" applyFont="1" applyBorder="1"/>
    <xf numFmtId="49" fontId="29" fillId="0" borderId="78" xfId="3" applyNumberFormat="1" applyFont="1" applyBorder="1"/>
    <xf numFmtId="2" fontId="29" fillId="0" borderId="78" xfId="3" applyNumberFormat="1" applyFont="1" applyBorder="1"/>
    <xf numFmtId="170" fontId="29" fillId="0" borderId="79" xfId="3" applyNumberFormat="1" applyFont="1" applyBorder="1"/>
    <xf numFmtId="0" fontId="32" fillId="2" borderId="5" xfId="3" applyFont="1" applyFill="1" applyBorder="1"/>
    <xf numFmtId="169" fontId="32" fillId="2" borderId="0" xfId="3" applyNumberFormat="1" applyFont="1" applyFill="1" applyBorder="1"/>
    <xf numFmtId="49" fontId="32" fillId="2" borderId="0" xfId="3" applyNumberFormat="1" applyFont="1" applyFill="1" applyBorder="1"/>
    <xf numFmtId="2" fontId="32" fillId="2" borderId="0" xfId="3" applyNumberFormat="1" applyFont="1" applyFill="1" applyBorder="1"/>
    <xf numFmtId="170" fontId="32" fillId="2" borderId="7" xfId="3" applyNumberFormat="1" applyFont="1" applyFill="1" applyBorder="1"/>
    <xf numFmtId="0" fontId="31" fillId="0" borderId="80" xfId="3" applyFont="1" applyBorder="1"/>
    <xf numFmtId="169" fontId="31" fillId="0" borderId="73" xfId="3" applyNumberFormat="1" applyFont="1" applyBorder="1"/>
    <xf numFmtId="49" fontId="31" fillId="0" borderId="73" xfId="3" applyNumberFormat="1" applyFont="1" applyBorder="1"/>
    <xf numFmtId="2" fontId="31" fillId="0" borderId="73" xfId="3" applyNumberFormat="1" applyFont="1" applyBorder="1"/>
    <xf numFmtId="170" fontId="31" fillId="0" borderId="81" xfId="3" applyNumberFormat="1" applyFont="1" applyBorder="1"/>
    <xf numFmtId="0" fontId="29" fillId="0" borderId="66" xfId="3" applyFont="1" applyBorder="1"/>
    <xf numFmtId="49" fontId="29" fillId="0" borderId="66" xfId="3" applyNumberFormat="1" applyFont="1" applyFill="1" applyBorder="1"/>
    <xf numFmtId="0" fontId="32" fillId="2" borderId="82" xfId="3" applyFont="1" applyFill="1" applyBorder="1"/>
    <xf numFmtId="169" fontId="32" fillId="2" borderId="83" xfId="3" applyNumberFormat="1" applyFont="1" applyFill="1" applyBorder="1"/>
    <xf numFmtId="0" fontId="32" fillId="2" borderId="83" xfId="3" applyFont="1" applyFill="1" applyBorder="1"/>
    <xf numFmtId="2" fontId="32" fillId="2" borderId="83" xfId="3" applyNumberFormat="1" applyFont="1" applyFill="1" applyBorder="1"/>
    <xf numFmtId="170" fontId="32" fillId="2" borderId="41" xfId="3" applyNumberFormat="1" applyFont="1" applyFill="1" applyBorder="1"/>
    <xf numFmtId="1" fontId="2" fillId="0" borderId="0" xfId="4" applyNumberFormat="1" applyFont="1"/>
    <xf numFmtId="0" fontId="33" fillId="0" borderId="0" xfId="4"/>
    <xf numFmtId="1" fontId="34" fillId="0" borderId="0" xfId="4" applyNumberFormat="1" applyFont="1"/>
    <xf numFmtId="0" fontId="12" fillId="0" borderId="0" xfId="4" applyNumberFormat="1" applyFont="1"/>
    <xf numFmtId="1" fontId="35" fillId="0" borderId="5" xfId="4" applyNumberFormat="1" applyFont="1" applyFill="1" applyBorder="1" applyAlignment="1"/>
    <xf numFmtId="1" fontId="6" fillId="0" borderId="1" xfId="4" applyNumberFormat="1" applyFont="1" applyBorder="1"/>
    <xf numFmtId="0" fontId="6" fillId="0" borderId="3" xfId="4" applyFont="1" applyBorder="1" applyAlignment="1">
      <alignment wrapText="1"/>
    </xf>
    <xf numFmtId="0" fontId="6" fillId="0" borderId="3" xfId="4" applyFont="1" applyBorder="1"/>
    <xf numFmtId="0" fontId="6" fillId="0" borderId="4" xfId="4" applyFont="1" applyBorder="1"/>
    <xf numFmtId="1" fontId="6" fillId="0" borderId="84" xfId="4" applyNumberFormat="1" applyFont="1" applyBorder="1"/>
    <xf numFmtId="0" fontId="6" fillId="0" borderId="57" xfId="4" applyFont="1" applyBorder="1" applyAlignment="1">
      <alignment wrapText="1"/>
    </xf>
    <xf numFmtId="0" fontId="6" fillId="0" borderId="57" xfId="4" applyFont="1" applyBorder="1"/>
    <xf numFmtId="0" fontId="6" fillId="0" borderId="85" xfId="4" applyFont="1" applyBorder="1"/>
    <xf numFmtId="1" fontId="26" fillId="0" borderId="84" xfId="4" applyNumberFormat="1" applyFont="1" applyFill="1" applyBorder="1"/>
    <xf numFmtId="0" fontId="26" fillId="0" borderId="57" xfId="4" applyFont="1" applyFill="1" applyBorder="1" applyAlignment="1">
      <alignment wrapText="1"/>
    </xf>
    <xf numFmtId="0" fontId="26" fillId="0" borderId="57" xfId="4" applyFont="1" applyFill="1" applyBorder="1"/>
    <xf numFmtId="0" fontId="6" fillId="0" borderId="85" xfId="4" applyFont="1" applyFill="1" applyBorder="1"/>
    <xf numFmtId="0" fontId="8" fillId="0" borderId="85" xfId="4" applyFont="1" applyBorder="1"/>
    <xf numFmtId="1" fontId="26" fillId="0" borderId="5" xfId="4" applyNumberFormat="1" applyFont="1" applyBorder="1"/>
    <xf numFmtId="0" fontId="26" fillId="0" borderId="0" xfId="4" applyFont="1" applyBorder="1" applyAlignment="1">
      <alignment wrapText="1"/>
    </xf>
    <xf numFmtId="0" fontId="26" fillId="0" borderId="0" xfId="4" applyFont="1" applyBorder="1"/>
    <xf numFmtId="0" fontId="6" fillId="0" borderId="7" xfId="4" applyFont="1" applyBorder="1"/>
    <xf numFmtId="1" fontId="6" fillId="0" borderId="5" xfId="4" applyNumberFormat="1" applyFont="1" applyBorder="1"/>
    <xf numFmtId="0" fontId="6" fillId="0" borderId="0" xfId="4" applyFont="1" applyBorder="1" applyAlignment="1">
      <alignment wrapText="1"/>
    </xf>
    <xf numFmtId="0" fontId="6" fillId="0" borderId="0" xfId="4" applyFont="1" applyBorder="1"/>
    <xf numFmtId="1" fontId="33" fillId="0" borderId="84" xfId="4" applyNumberFormat="1" applyBorder="1" applyAlignment="1">
      <alignment wrapText="1"/>
    </xf>
    <xf numFmtId="0" fontId="36" fillId="0" borderId="57" xfId="4" applyFont="1" applyFill="1" applyBorder="1" applyAlignment="1">
      <alignment wrapText="1"/>
    </xf>
    <xf numFmtId="0" fontId="26" fillId="0" borderId="86" xfId="4" applyFont="1" applyFill="1" applyBorder="1"/>
    <xf numFmtId="4" fontId="33" fillId="0" borderId="87" xfId="1" applyNumberFormat="1" applyFont="1" applyBorder="1"/>
    <xf numFmtId="0" fontId="26" fillId="0" borderId="86" xfId="4" applyFont="1" applyFill="1" applyBorder="1" applyAlignment="1">
      <alignment wrapText="1"/>
    </xf>
    <xf numFmtId="0" fontId="26" fillId="0" borderId="85" xfId="4" applyFont="1" applyFill="1" applyBorder="1"/>
    <xf numFmtId="0" fontId="33" fillId="0" borderId="57" xfId="4" applyFill="1" applyBorder="1"/>
    <xf numFmtId="0" fontId="8" fillId="0" borderId="85" xfId="4" applyFont="1" applyFill="1" applyBorder="1"/>
    <xf numFmtId="0" fontId="8" fillId="0" borderId="57" xfId="4" applyFont="1" applyFill="1" applyBorder="1"/>
    <xf numFmtId="0" fontId="33" fillId="0" borderId="57" xfId="4" applyFill="1" applyBorder="1" applyAlignment="1">
      <alignment wrapText="1"/>
    </xf>
    <xf numFmtId="0" fontId="33" fillId="0" borderId="57" xfId="4" applyFont="1" applyFill="1" applyBorder="1" applyAlignment="1">
      <alignment wrapText="1"/>
    </xf>
    <xf numFmtId="0" fontId="33" fillId="0" borderId="84" xfId="4" applyNumberFormat="1" applyFill="1" applyBorder="1" applyAlignment="1">
      <alignment wrapText="1"/>
    </xf>
    <xf numFmtId="0" fontId="36" fillId="0" borderId="57" xfId="4" applyNumberFormat="1" applyFont="1" applyFill="1" applyBorder="1" applyAlignment="1">
      <alignment wrapText="1"/>
    </xf>
    <xf numFmtId="0" fontId="8" fillId="0" borderId="57" xfId="4" applyNumberFormat="1" applyFont="1" applyFill="1" applyBorder="1" applyAlignment="1">
      <alignment wrapText="1"/>
    </xf>
    <xf numFmtId="0" fontId="33" fillId="0" borderId="57" xfId="4" applyNumberFormat="1" applyBorder="1" applyAlignment="1">
      <alignment wrapText="1"/>
    </xf>
    <xf numFmtId="0" fontId="33" fillId="0" borderId="84" xfId="4" applyNumberFormat="1" applyBorder="1" applyAlignment="1">
      <alignment wrapText="1"/>
    </xf>
    <xf numFmtId="0" fontId="37" fillId="0" borderId="57" xfId="4" applyNumberFormat="1" applyFont="1" applyBorder="1" applyAlignment="1">
      <alignment wrapText="1"/>
    </xf>
    <xf numFmtId="0" fontId="33" fillId="0" borderId="0" xfId="4" applyNumberFormat="1" applyAlignment="1">
      <alignment wrapText="1"/>
    </xf>
    <xf numFmtId="0" fontId="33" fillId="0" borderId="57" xfId="4" applyNumberFormat="1" applyFill="1" applyBorder="1" applyAlignment="1">
      <alignment wrapText="1"/>
    </xf>
    <xf numFmtId="0" fontId="36" fillId="0" borderId="57" xfId="4" applyNumberFormat="1" applyFont="1" applyBorder="1" applyAlignment="1">
      <alignment wrapText="1"/>
    </xf>
    <xf numFmtId="0" fontId="33" fillId="0" borderId="57" xfId="4" applyFont="1" applyFill="1" applyBorder="1"/>
    <xf numFmtId="1" fontId="33" fillId="0" borderId="5" xfId="4" applyNumberFormat="1" applyBorder="1"/>
    <xf numFmtId="0" fontId="33" fillId="0" borderId="0" xfId="4" applyBorder="1"/>
    <xf numFmtId="0" fontId="33" fillId="0" borderId="7" xfId="4" applyBorder="1"/>
    <xf numFmtId="1" fontId="6" fillId="0" borderId="5" xfId="4" applyNumberFormat="1" applyFont="1" applyFill="1" applyBorder="1"/>
    <xf numFmtId="0" fontId="38" fillId="0" borderId="57" xfId="4" applyFont="1" applyFill="1" applyBorder="1" applyAlignment="1">
      <alignment wrapText="1"/>
    </xf>
    <xf numFmtId="0" fontId="33" fillId="0" borderId="85" xfId="4" applyNumberFormat="1" applyFill="1" applyBorder="1" applyAlignment="1">
      <alignment wrapText="1"/>
    </xf>
    <xf numFmtId="0" fontId="33" fillId="0" borderId="57" xfId="4" applyNumberFormat="1" applyFont="1" applyFill="1" applyBorder="1" applyAlignment="1">
      <alignment wrapText="1"/>
    </xf>
    <xf numFmtId="0" fontId="38" fillId="0" borderId="57" xfId="4" applyFont="1" applyBorder="1" applyAlignment="1">
      <alignment wrapText="1"/>
    </xf>
    <xf numFmtId="0" fontId="33" fillId="0" borderId="85" xfId="4" applyNumberFormat="1" applyBorder="1" applyAlignment="1">
      <alignment wrapText="1"/>
    </xf>
    <xf numFmtId="0" fontId="33" fillId="0" borderId="57" xfId="4" applyFont="1" applyBorder="1" applyAlignment="1">
      <alignment wrapText="1"/>
    </xf>
    <xf numFmtId="0" fontId="33" fillId="0" borderId="84" xfId="4" applyNumberFormat="1" applyFont="1" applyBorder="1" applyAlignment="1">
      <alignment wrapText="1"/>
    </xf>
    <xf numFmtId="0" fontId="33" fillId="0" borderId="57" xfId="4" applyBorder="1" applyAlignment="1">
      <alignment wrapText="1"/>
    </xf>
    <xf numFmtId="0" fontId="33" fillId="0" borderId="57" xfId="4" applyNumberFormat="1" applyFont="1" applyBorder="1" applyAlignment="1">
      <alignment wrapText="1"/>
    </xf>
    <xf numFmtId="0" fontId="4" fillId="0" borderId="57" xfId="4" applyFont="1" applyFill="1" applyBorder="1" applyAlignment="1">
      <alignment wrapText="1"/>
    </xf>
    <xf numFmtId="0" fontId="8" fillId="0" borderId="57" xfId="4" applyFont="1" applyBorder="1"/>
    <xf numFmtId="0" fontId="38" fillId="0" borderId="57" xfId="4" applyNumberFormat="1" applyFont="1" applyBorder="1" applyAlignment="1">
      <alignment wrapText="1"/>
    </xf>
    <xf numFmtId="0" fontId="33" fillId="0" borderId="0" xfId="4" applyFill="1" applyBorder="1" applyAlignment="1">
      <alignment wrapText="1"/>
    </xf>
    <xf numFmtId="0" fontId="33" fillId="0" borderId="29" xfId="4" applyBorder="1"/>
    <xf numFmtId="0" fontId="33" fillId="0" borderId="84" xfId="4" applyFont="1" applyFill="1" applyBorder="1"/>
    <xf numFmtId="0" fontId="33" fillId="0" borderId="84" xfId="4" applyFill="1" applyBorder="1"/>
    <xf numFmtId="0" fontId="33" fillId="0" borderId="85" xfId="4" applyFill="1" applyBorder="1"/>
    <xf numFmtId="0" fontId="38" fillId="0" borderId="57" xfId="4" applyNumberFormat="1" applyFont="1" applyFill="1" applyBorder="1" applyAlignment="1">
      <alignment wrapText="1"/>
    </xf>
    <xf numFmtId="0" fontId="8" fillId="0" borderId="29" xfId="4" applyFont="1" applyBorder="1"/>
    <xf numFmtId="0" fontId="33" fillId="0" borderId="57" xfId="4" applyBorder="1"/>
    <xf numFmtId="0" fontId="33" fillId="0" borderId="85" xfId="4" applyBorder="1"/>
    <xf numFmtId="0" fontId="33" fillId="0" borderId="88" xfId="4" applyFill="1" applyBorder="1"/>
    <xf numFmtId="0" fontId="8" fillId="0" borderId="86" xfId="4" applyFont="1" applyFill="1" applyBorder="1"/>
    <xf numFmtId="0" fontId="33" fillId="0" borderId="86" xfId="4" applyFill="1" applyBorder="1"/>
    <xf numFmtId="0" fontId="33" fillId="0" borderId="87" xfId="4" applyBorder="1"/>
    <xf numFmtId="0" fontId="39" fillId="0" borderId="89" xfId="4" applyFont="1" applyFill="1" applyBorder="1"/>
    <xf numFmtId="0" fontId="34" fillId="0" borderId="90" xfId="4" applyFont="1" applyFill="1" applyBorder="1"/>
    <xf numFmtId="0" fontId="39" fillId="0" borderId="90" xfId="4" applyFont="1" applyFill="1" applyBorder="1"/>
    <xf numFmtId="0" fontId="40" fillId="0" borderId="35" xfId="4" applyFont="1" applyBorder="1"/>
    <xf numFmtId="0" fontId="39" fillId="0" borderId="25" xfId="4" applyFont="1" applyFill="1" applyBorder="1"/>
    <xf numFmtId="0" fontId="34" fillId="0" borderId="26" xfId="4" applyFont="1" applyFill="1" applyBorder="1"/>
    <xf numFmtId="0" fontId="39" fillId="0" borderId="26" xfId="4" applyFont="1" applyFill="1" applyBorder="1"/>
    <xf numFmtId="0" fontId="41" fillId="0" borderId="27" xfId="4" applyFont="1" applyBorder="1"/>
    <xf numFmtId="1" fontId="33" fillId="0" borderId="82" xfId="4" applyNumberFormat="1" applyBorder="1"/>
    <xf numFmtId="0" fontId="33" fillId="0" borderId="83" xfId="4" applyBorder="1"/>
    <xf numFmtId="0" fontId="42" fillId="0" borderId="41" xfId="4" applyFont="1" applyBorder="1"/>
    <xf numFmtId="1" fontId="33" fillId="0" borderId="0" xfId="4" applyNumberFormat="1"/>
    <xf numFmtId="0" fontId="26" fillId="0" borderId="0" xfId="4" applyFont="1" applyFill="1" applyBorder="1" applyAlignment="1">
      <alignment wrapText="1"/>
    </xf>
    <xf numFmtId="1" fontId="43" fillId="0" borderId="0" xfId="4" applyNumberFormat="1" applyFont="1" applyFill="1" applyBorder="1" applyAlignment="1"/>
    <xf numFmtId="0" fontId="6" fillId="0" borderId="25" xfId="4" applyNumberFormat="1" applyFont="1" applyFill="1" applyBorder="1"/>
    <xf numFmtId="0" fontId="6" fillId="0" borderId="26" xfId="4" applyFont="1" applyFill="1" applyBorder="1" applyAlignment="1">
      <alignment wrapText="1"/>
    </xf>
    <xf numFmtId="0" fontId="6" fillId="0" borderId="26" xfId="4" applyFont="1" applyFill="1" applyBorder="1"/>
    <xf numFmtId="0" fontId="6" fillId="0" borderId="27" xfId="4" applyFont="1" applyFill="1" applyBorder="1"/>
    <xf numFmtId="0" fontId="6" fillId="0" borderId="84" xfId="4" applyNumberFormat="1" applyFont="1" applyFill="1" applyBorder="1"/>
    <xf numFmtId="0" fontId="6" fillId="0" borderId="0" xfId="4" applyFont="1" applyFill="1" applyBorder="1" applyAlignment="1">
      <alignment wrapText="1"/>
    </xf>
    <xf numFmtId="0" fontId="6" fillId="0" borderId="0" xfId="4" applyFont="1" applyFill="1" applyBorder="1"/>
    <xf numFmtId="0" fontId="6" fillId="0" borderId="7" xfId="4" applyFont="1" applyFill="1" applyBorder="1"/>
    <xf numFmtId="0" fontId="26" fillId="0" borderId="84" xfId="4" applyNumberFormat="1" applyFont="1" applyFill="1" applyBorder="1"/>
    <xf numFmtId="0" fontId="6" fillId="0" borderId="57" xfId="4" applyFont="1" applyFill="1" applyBorder="1"/>
    <xf numFmtId="0" fontId="34" fillId="0" borderId="91" xfId="4" applyFont="1" applyFill="1" applyBorder="1"/>
    <xf numFmtId="0" fontId="34" fillId="0" borderId="51" xfId="4" applyFont="1" applyFill="1" applyBorder="1"/>
    <xf numFmtId="0" fontId="44" fillId="0" borderId="51" xfId="4" applyFont="1" applyFill="1" applyBorder="1"/>
    <xf numFmtId="3" fontId="42" fillId="0" borderId="51" xfId="4" applyNumberFormat="1" applyFont="1" applyFill="1" applyBorder="1"/>
    <xf numFmtId="0" fontId="34" fillId="0" borderId="52" xfId="4" applyFont="1" applyFill="1" applyBorder="1"/>
    <xf numFmtId="0" fontId="12" fillId="0" borderId="5" xfId="4" applyNumberFormat="1" applyFont="1" applyBorder="1"/>
    <xf numFmtId="0" fontId="12" fillId="0" borderId="0" xfId="4" applyFont="1" applyBorder="1"/>
    <xf numFmtId="0" fontId="12" fillId="0" borderId="7" xfId="4" applyFont="1" applyBorder="1"/>
    <xf numFmtId="0" fontId="33" fillId="0" borderId="84" xfId="4" applyNumberFormat="1" applyBorder="1"/>
    <xf numFmtId="0" fontId="33" fillId="0" borderId="15" xfId="4" applyFont="1" applyBorder="1" applyAlignment="1">
      <alignment wrapText="1"/>
    </xf>
    <xf numFmtId="0" fontId="26" fillId="0" borderId="15" xfId="4" applyFont="1" applyFill="1" applyBorder="1" applyAlignment="1">
      <alignment wrapText="1"/>
    </xf>
    <xf numFmtId="0" fontId="8" fillId="0" borderId="57" xfId="4" applyFont="1" applyBorder="1" applyAlignment="1">
      <alignment wrapText="1"/>
    </xf>
    <xf numFmtId="0" fontId="33" fillId="0" borderId="15" xfId="4" applyFill="1" applyBorder="1"/>
    <xf numFmtId="2" fontId="33" fillId="0" borderId="84" xfId="4" applyNumberFormat="1" applyFill="1" applyBorder="1" applyAlignment="1">
      <alignment wrapText="1"/>
    </xf>
    <xf numFmtId="2" fontId="33" fillId="0" borderId="84" xfId="4" applyNumberFormat="1" applyFont="1" applyFill="1" applyBorder="1" applyAlignment="1">
      <alignment wrapText="1"/>
    </xf>
    <xf numFmtId="0" fontId="33" fillId="0" borderId="15" xfId="4" applyFill="1" applyBorder="1" applyAlignment="1">
      <alignment wrapText="1"/>
    </xf>
    <xf numFmtId="165" fontId="33" fillId="0" borderId="84" xfId="4" applyNumberFormat="1" applyFill="1" applyBorder="1" applyAlignment="1">
      <alignment wrapText="1"/>
    </xf>
    <xf numFmtId="0" fontId="45" fillId="0" borderId="57" xfId="4" applyFont="1" applyFill="1" applyBorder="1" applyAlignment="1">
      <alignment wrapText="1"/>
    </xf>
    <xf numFmtId="0" fontId="38" fillId="0" borderId="15" xfId="4" applyFont="1" applyBorder="1" applyAlignment="1">
      <alignment wrapText="1"/>
    </xf>
    <xf numFmtId="0" fontId="26" fillId="0" borderId="57" xfId="4" applyFont="1" applyBorder="1" applyAlignment="1">
      <alignment wrapText="1"/>
    </xf>
    <xf numFmtId="0" fontId="33" fillId="0" borderId="15" xfId="4" applyFont="1" applyFill="1" applyBorder="1"/>
    <xf numFmtId="0" fontId="33" fillId="0" borderId="15" xfId="4" applyBorder="1" applyAlignment="1">
      <alignment wrapText="1"/>
    </xf>
    <xf numFmtId="1" fontId="33" fillId="0" borderId="84" xfId="4" applyNumberFormat="1" applyFont="1" applyFill="1" applyBorder="1" applyAlignment="1">
      <alignment wrapText="1"/>
    </xf>
    <xf numFmtId="1" fontId="33" fillId="0" borderId="84" xfId="4" applyNumberFormat="1" applyFill="1" applyBorder="1" applyAlignment="1">
      <alignment wrapText="1"/>
    </xf>
    <xf numFmtId="0" fontId="26" fillId="0" borderId="15" xfId="4" applyFont="1" applyBorder="1" applyAlignment="1">
      <alignment wrapText="1"/>
    </xf>
    <xf numFmtId="0" fontId="6" fillId="0" borderId="5" xfId="4" applyNumberFormat="1" applyFont="1" applyFill="1" applyBorder="1"/>
    <xf numFmtId="0" fontId="33" fillId="0" borderId="0" xfId="4" applyFill="1" applyBorder="1"/>
    <xf numFmtId="0" fontId="8" fillId="0" borderId="7" xfId="4" applyFont="1" applyFill="1" applyBorder="1"/>
    <xf numFmtId="0" fontId="33" fillId="0" borderId="86" xfId="4" applyFont="1" applyFill="1" applyBorder="1" applyAlignment="1">
      <alignment wrapText="1"/>
    </xf>
    <xf numFmtId="1" fontId="33" fillId="0" borderId="28" xfId="4" applyNumberFormat="1" applyFill="1" applyBorder="1" applyAlignment="1">
      <alignment wrapText="1"/>
    </xf>
    <xf numFmtId="0" fontId="26" fillId="0" borderId="6" xfId="4" applyFont="1" applyFill="1" applyBorder="1" applyAlignment="1">
      <alignment wrapText="1"/>
    </xf>
    <xf numFmtId="0" fontId="33" fillId="0" borderId="53" xfId="4" applyFill="1" applyBorder="1" applyAlignment="1">
      <alignment wrapText="1"/>
    </xf>
    <xf numFmtId="0" fontId="33" fillId="0" borderId="53" xfId="4" applyFill="1" applyBorder="1"/>
    <xf numFmtId="0" fontId="26" fillId="0" borderId="54" xfId="4" applyFont="1" applyFill="1" applyBorder="1"/>
    <xf numFmtId="0" fontId="46" fillId="0" borderId="86" xfId="0" applyFont="1" applyFill="1" applyBorder="1" applyAlignment="1">
      <alignment horizontal="center"/>
    </xf>
    <xf numFmtId="43" fontId="46" fillId="0" borderId="86" xfId="2" applyFont="1" applyFill="1" applyBorder="1" applyAlignment="1">
      <alignment horizontal="center"/>
    </xf>
    <xf numFmtId="49" fontId="46" fillId="0" borderId="86" xfId="0" applyNumberFormat="1" applyFont="1" applyFill="1" applyBorder="1" applyAlignment="1">
      <alignment horizontal="center"/>
    </xf>
    <xf numFmtId="0" fontId="46" fillId="0" borderId="86" xfId="0" applyFont="1" applyFill="1" applyBorder="1" applyAlignment="1">
      <alignment horizontal="right"/>
    </xf>
    <xf numFmtId="2" fontId="46" fillId="0" borderId="86" xfId="0" applyNumberFormat="1" applyFont="1" applyFill="1" applyBorder="1" applyAlignment="1">
      <alignment horizontal="center"/>
    </xf>
    <xf numFmtId="0" fontId="46" fillId="0" borderId="60" xfId="0" applyFont="1" applyFill="1" applyBorder="1" applyAlignment="1">
      <alignment horizontal="center"/>
    </xf>
    <xf numFmtId="43" fontId="46" fillId="0" borderId="60" xfId="2" applyFont="1" applyFill="1" applyBorder="1" applyAlignment="1">
      <alignment horizontal="center"/>
    </xf>
    <xf numFmtId="49" fontId="46" fillId="0" borderId="60" xfId="0" applyNumberFormat="1" applyFont="1" applyFill="1" applyBorder="1" applyAlignment="1"/>
    <xf numFmtId="0" fontId="46" fillId="0" borderId="60" xfId="0" applyFont="1" applyFill="1" applyBorder="1" applyAlignment="1">
      <alignment horizontal="right"/>
    </xf>
    <xf numFmtId="2" fontId="46" fillId="0" borderId="60" xfId="0" applyNumberFormat="1" applyFont="1" applyFill="1" applyBorder="1" applyAlignment="1">
      <alignment horizontal="center"/>
    </xf>
    <xf numFmtId="0" fontId="46" fillId="0" borderId="53" xfId="0" applyFont="1" applyFill="1" applyBorder="1" applyAlignment="1">
      <alignment horizontal="center"/>
    </xf>
    <xf numFmtId="43" fontId="46" fillId="0" borderId="53" xfId="2" applyFont="1" applyFill="1" applyBorder="1" applyAlignment="1">
      <alignment horizontal="center"/>
    </xf>
    <xf numFmtId="49" fontId="46" fillId="0" borderId="53" xfId="0" applyNumberFormat="1" applyFont="1" applyFill="1" applyBorder="1" applyAlignment="1"/>
    <xf numFmtId="0" fontId="46" fillId="0" borderId="53" xfId="0" applyFont="1" applyFill="1" applyBorder="1" applyAlignment="1">
      <alignment horizontal="right"/>
    </xf>
    <xf numFmtId="2" fontId="46" fillId="0" borderId="53" xfId="0" applyNumberFormat="1" applyFont="1" applyFill="1" applyBorder="1" applyAlignment="1">
      <alignment horizontal="center"/>
    </xf>
    <xf numFmtId="0" fontId="47" fillId="0" borderId="53" xfId="0" applyFont="1" applyFill="1" applyBorder="1" applyAlignment="1">
      <alignment horizontal="center"/>
    </xf>
    <xf numFmtId="43" fontId="47" fillId="0" borderId="53" xfId="2" applyFont="1" applyFill="1" applyBorder="1" applyAlignment="1">
      <alignment horizontal="right"/>
    </xf>
    <xf numFmtId="49" fontId="47" fillId="0" borderId="53" xfId="0" applyNumberFormat="1" applyFont="1" applyFill="1" applyBorder="1" applyAlignment="1"/>
    <xf numFmtId="0" fontId="47" fillId="0" borderId="53" xfId="0" applyFont="1" applyFill="1" applyBorder="1" applyAlignment="1">
      <alignment horizontal="right"/>
    </xf>
    <xf numFmtId="2" fontId="47" fillId="0" borderId="53" xfId="0" applyNumberFormat="1" applyFont="1" applyFill="1" applyBorder="1" applyAlignment="1">
      <alignment horizontal="center"/>
    </xf>
    <xf numFmtId="0" fontId="0" fillId="0" borderId="53" xfId="0" applyBorder="1"/>
    <xf numFmtId="49" fontId="48" fillId="0" borderId="53" xfId="0" applyNumberFormat="1" applyFont="1" applyFill="1" applyBorder="1" applyAlignment="1">
      <alignment horizontal="center"/>
    </xf>
    <xf numFmtId="43" fontId="0" fillId="0" borderId="0" xfId="2" applyFont="1"/>
    <xf numFmtId="0" fontId="34" fillId="0" borderId="53" xfId="0" applyFont="1" applyBorder="1" applyAlignment="1">
      <alignment horizontal="center"/>
    </xf>
    <xf numFmtId="43" fontId="49" fillId="0" borderId="53" xfId="2" applyFont="1" applyBorder="1" applyAlignment="1">
      <alignment horizontal="right"/>
    </xf>
    <xf numFmtId="49" fontId="50" fillId="0" borderId="53" xfId="0" applyNumberFormat="1" applyFont="1" applyBorder="1" applyAlignment="1">
      <alignment horizontal="center"/>
    </xf>
    <xf numFmtId="1" fontId="49" fillId="0" borderId="53" xfId="0" applyNumberFormat="1" applyFont="1" applyBorder="1" applyAlignment="1">
      <alignment horizontal="center"/>
    </xf>
    <xf numFmtId="0" fontId="49" fillId="0" borderId="53" xfId="0" applyFont="1" applyBorder="1" applyAlignment="1">
      <alignment horizontal="right"/>
    </xf>
    <xf numFmtId="2" fontId="49" fillId="0" borderId="53" xfId="0" applyNumberFormat="1" applyFont="1" applyBorder="1" applyAlignment="1">
      <alignment horizontal="right"/>
    </xf>
    <xf numFmtId="4" fontId="34" fillId="0" borderId="53" xfId="0" applyNumberFormat="1" applyFont="1" applyBorder="1" applyAlignment="1">
      <alignment horizontal="right"/>
    </xf>
    <xf numFmtId="49" fontId="51" fillId="0" borderId="53" xfId="0" applyNumberFormat="1" applyFont="1" applyFill="1" applyBorder="1" applyAlignment="1">
      <alignment horizontal="center"/>
    </xf>
    <xf numFmtId="49" fontId="47" fillId="0" borderId="53" xfId="0" applyNumberFormat="1" applyFont="1" applyFill="1" applyBorder="1" applyAlignment="1">
      <alignment horizontal="center"/>
    </xf>
    <xf numFmtId="49" fontId="48" fillId="0" borderId="53" xfId="0" applyNumberFormat="1" applyFont="1" applyFill="1" applyBorder="1" applyAlignment="1">
      <alignment horizontal="left"/>
    </xf>
    <xf numFmtId="49" fontId="47" fillId="0" borderId="53" xfId="0" applyNumberFormat="1" applyFont="1" applyFill="1" applyBorder="1" applyAlignment="1">
      <alignment horizontal="left"/>
    </xf>
    <xf numFmtId="2" fontId="47" fillId="0" borderId="53" xfId="0" applyNumberFormat="1" applyFont="1" applyFill="1" applyBorder="1" applyAlignment="1">
      <alignment horizontal="right"/>
    </xf>
    <xf numFmtId="2" fontId="47" fillId="0" borderId="60" xfId="0" applyNumberFormat="1" applyFont="1" applyFill="1" applyBorder="1" applyAlignment="1">
      <alignment horizontal="right"/>
    </xf>
    <xf numFmtId="49" fontId="7" fillId="0" borderId="53" xfId="0" applyNumberFormat="1" applyFont="1" applyBorder="1" applyAlignment="1">
      <alignment horizontal="left"/>
    </xf>
    <xf numFmtId="0" fontId="49" fillId="0" borderId="53" xfId="0" applyFont="1" applyBorder="1"/>
    <xf numFmtId="0" fontId="6" fillId="0" borderId="53" xfId="0" applyFont="1" applyBorder="1" applyAlignment="1">
      <alignment horizontal="center"/>
    </xf>
    <xf numFmtId="49" fontId="34" fillId="0" borderId="53" xfId="0" applyNumberFormat="1" applyFont="1" applyBorder="1" applyAlignment="1">
      <alignment horizontal="left"/>
    </xf>
    <xf numFmtId="16" fontId="6" fillId="0" borderId="53" xfId="0" applyNumberFormat="1" applyFont="1" applyBorder="1" applyAlignment="1">
      <alignment horizontal="center"/>
    </xf>
    <xf numFmtId="49" fontId="7" fillId="0" borderId="53" xfId="0" applyNumberFormat="1" applyFont="1" applyFill="1" applyBorder="1" applyAlignment="1">
      <alignment horizontal="left"/>
    </xf>
    <xf numFmtId="4" fontId="49" fillId="0" borderId="53" xfId="0" applyNumberFormat="1" applyFont="1" applyBorder="1" applyAlignment="1">
      <alignment horizontal="right"/>
    </xf>
    <xf numFmtId="0" fontId="8" fillId="0" borderId="53" xfId="0" applyFont="1" applyBorder="1" applyAlignment="1">
      <alignment horizontal="center"/>
    </xf>
    <xf numFmtId="43" fontId="49" fillId="0" borderId="53" xfId="2" applyFont="1" applyBorder="1" applyAlignment="1">
      <alignment horizontal="center"/>
    </xf>
    <xf numFmtId="49" fontId="49" fillId="0" borderId="53" xfId="0" applyNumberFormat="1" applyFont="1" applyBorder="1" applyAlignment="1"/>
    <xf numFmtId="0" fontId="49" fillId="0" borderId="53" xfId="0" applyFont="1" applyBorder="1" applyAlignment="1">
      <alignment horizontal="center"/>
    </xf>
    <xf numFmtId="0" fontId="49" fillId="0" borderId="60" xfId="0" applyFont="1" applyBorder="1" applyAlignment="1">
      <alignment horizontal="right"/>
    </xf>
    <xf numFmtId="0" fontId="34" fillId="0" borderId="53" xfId="0" applyFont="1" applyBorder="1" applyAlignment="1">
      <alignment horizontal="right"/>
    </xf>
    <xf numFmtId="49" fontId="34" fillId="0" borderId="53" xfId="0" applyNumberFormat="1" applyFont="1" applyBorder="1" applyAlignment="1"/>
    <xf numFmtId="0" fontId="0" fillId="0" borderId="53" xfId="0" applyBorder="1" applyAlignment="1">
      <alignment horizontal="center"/>
    </xf>
    <xf numFmtId="43" fontId="0" fillId="0" borderId="53" xfId="2" applyFont="1" applyBorder="1" applyAlignment="1">
      <alignment horizontal="center"/>
    </xf>
    <xf numFmtId="49" fontId="0" fillId="0" borderId="53" xfId="0" applyNumberFormat="1" applyBorder="1" applyAlignment="1"/>
    <xf numFmtId="0" fontId="0" fillId="0" borderId="53" xfId="0" applyBorder="1" applyAlignment="1">
      <alignment horizontal="right"/>
    </xf>
    <xf numFmtId="2" fontId="0" fillId="0" borderId="53" xfId="0" applyNumberForma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9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4" fillId="0" borderId="0" xfId="1" applyFont="1" applyAlignment="1">
      <alignment horizontal="center"/>
    </xf>
    <xf numFmtId="0" fontId="10" fillId="0" borderId="42" xfId="1" applyFont="1" applyFill="1" applyBorder="1" applyAlignment="1">
      <alignment horizontal="center"/>
    </xf>
    <xf numFmtId="0" fontId="10" fillId="0" borderId="43" xfId="1" applyFont="1" applyFill="1" applyBorder="1" applyAlignment="1">
      <alignment horizontal="center"/>
    </xf>
    <xf numFmtId="49" fontId="10" fillId="0" borderId="46" xfId="1" applyNumberFormat="1" applyFont="1" applyFill="1" applyBorder="1" applyAlignment="1">
      <alignment horizontal="center"/>
    </xf>
    <xf numFmtId="0" fontId="10" fillId="0" borderId="47" xfId="1" applyFont="1" applyFill="1" applyBorder="1" applyAlignment="1">
      <alignment horizontal="center"/>
    </xf>
    <xf numFmtId="0" fontId="10" fillId="0" borderId="48" xfId="1" applyFill="1" applyBorder="1" applyAlignment="1">
      <alignment horizontal="center" shrinkToFit="1"/>
    </xf>
    <xf numFmtId="0" fontId="10" fillId="0" borderId="49" xfId="1" applyFill="1" applyBorder="1" applyAlignment="1">
      <alignment horizontal="center" shrinkToFit="1"/>
    </xf>
  </cellXfs>
  <cellStyles count="5">
    <cellStyle name="Čárka" xfId="2" builtinId="3"/>
    <cellStyle name="Normální" xfId="0" builtinId="0"/>
    <cellStyle name="Normální 2" xfId="3"/>
    <cellStyle name="Normální 3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40"/>
  <sheetViews>
    <sheetView tabSelected="1" workbookViewId="0">
      <selection activeCell="C17" sqref="C17"/>
    </sheetView>
  </sheetViews>
  <sheetFormatPr defaultRowHeight="13.2"/>
  <sheetData>
    <row r="5" spans="2:2" ht="30">
      <c r="B5" s="175" t="s">
        <v>406</v>
      </c>
    </row>
    <row r="6" spans="2:2" ht="51.6" customHeight="1">
      <c r="B6" s="176" t="s">
        <v>413</v>
      </c>
    </row>
    <row r="7" spans="2:2" ht="53.4" customHeight="1">
      <c r="B7" s="175" t="s">
        <v>411</v>
      </c>
    </row>
    <row r="13" spans="2:2" ht="34.799999999999997">
      <c r="B13" s="177" t="s">
        <v>872</v>
      </c>
    </row>
    <row r="32" spans="2:3">
      <c r="B32" t="s">
        <v>407</v>
      </c>
      <c r="C32" t="s">
        <v>408</v>
      </c>
    </row>
    <row r="33" spans="2:3">
      <c r="C33" t="s">
        <v>412</v>
      </c>
    </row>
    <row r="34" spans="2:3">
      <c r="B34" t="s">
        <v>409</v>
      </c>
      <c r="C34" t="s">
        <v>410</v>
      </c>
    </row>
    <row r="40" spans="2:3">
      <c r="B40" s="178">
        <v>42705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C4" sqref="C4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5"/>
      <c r="G3" s="6"/>
    </row>
    <row r="4" spans="1:57" ht="12.9" customHeight="1">
      <c r="A4" s="179"/>
      <c r="B4" s="180"/>
      <c r="C4" s="181" t="s">
        <v>752</v>
      </c>
      <c r="D4" s="81"/>
      <c r="E4" s="81"/>
      <c r="F4" s="7"/>
      <c r="G4" s="8"/>
    </row>
    <row r="5" spans="1:57" ht="12.9" customHeight="1">
      <c r="A5" s="182" t="s">
        <v>4</v>
      </c>
      <c r="B5" s="183"/>
      <c r="C5" s="184" t="s">
        <v>5</v>
      </c>
      <c r="D5" s="184"/>
      <c r="E5" s="184"/>
      <c r="F5" s="11"/>
      <c r="G5" s="12"/>
    </row>
    <row r="6" spans="1:57" ht="12.9" customHeight="1">
      <c r="A6" s="179"/>
      <c r="B6" s="180"/>
      <c r="C6" s="181" t="s">
        <v>65</v>
      </c>
      <c r="D6" s="81"/>
      <c r="E6" s="81"/>
      <c r="F6" s="13"/>
      <c r="G6" s="8"/>
    </row>
    <row r="7" spans="1:57">
      <c r="A7" s="9" t="s">
        <v>6</v>
      </c>
      <c r="B7" s="10"/>
      <c r="C7" s="456" t="s">
        <v>415</v>
      </c>
      <c r="D7" s="457"/>
      <c r="E7" s="14"/>
      <c r="F7" s="15"/>
      <c r="G7" s="16"/>
      <c r="H7" s="17"/>
      <c r="I7" s="17"/>
    </row>
    <row r="8" spans="1:57">
      <c r="A8" s="9" t="s">
        <v>7</v>
      </c>
      <c r="B8" s="10"/>
      <c r="C8" s="456"/>
      <c r="D8" s="457"/>
      <c r="E8" s="11"/>
      <c r="F8" s="10"/>
      <c r="G8" s="18"/>
    </row>
    <row r="9" spans="1:57">
      <c r="A9" s="19" t="s">
        <v>8</v>
      </c>
      <c r="B9" s="20"/>
      <c r="C9" s="20"/>
      <c r="D9" s="20"/>
      <c r="E9" s="21" t="s">
        <v>9</v>
      </c>
      <c r="F9" s="20"/>
      <c r="G9" s="22" t="s">
        <v>414</v>
      </c>
    </row>
    <row r="10" spans="1:57">
      <c r="A10" s="23" t="s">
        <v>10</v>
      </c>
      <c r="B10" s="7"/>
      <c r="C10" s="7"/>
      <c r="D10" s="7"/>
      <c r="E10" s="24" t="s">
        <v>11</v>
      </c>
      <c r="F10" s="7"/>
      <c r="G10" s="8"/>
      <c r="BA10" s="25"/>
      <c r="BB10" s="25"/>
      <c r="BC10" s="25"/>
      <c r="BD10" s="25"/>
      <c r="BE10" s="25"/>
    </row>
    <row r="11" spans="1:57">
      <c r="A11" s="23"/>
      <c r="B11" s="7"/>
      <c r="C11" s="7" t="s">
        <v>416</v>
      </c>
      <c r="D11" s="7"/>
      <c r="E11" s="458"/>
      <c r="F11" s="459"/>
      <c r="G11" s="460"/>
    </row>
    <row r="12" spans="1:57" ht="28.5" customHeight="1" thickBot="1">
      <c r="A12" s="26" t="s">
        <v>12</v>
      </c>
      <c r="B12" s="27"/>
      <c r="C12" s="27"/>
      <c r="D12" s="27"/>
      <c r="E12" s="28"/>
      <c r="F12" s="28"/>
      <c r="G12" s="29"/>
    </row>
    <row r="13" spans="1:57" ht="17.25" customHeight="1" thickBot="1">
      <c r="A13" s="30" t="s">
        <v>13</v>
      </c>
      <c r="B13" s="31"/>
      <c r="C13" s="32"/>
      <c r="D13" s="33" t="s">
        <v>14</v>
      </c>
      <c r="E13" s="34"/>
      <c r="F13" s="34"/>
      <c r="G13" s="32"/>
    </row>
    <row r="14" spans="1:57" ht="15.9" customHeight="1">
      <c r="A14" s="35"/>
      <c r="B14" s="36" t="s">
        <v>15</v>
      </c>
      <c r="C14" s="37">
        <f>Dodavka</f>
        <v>0</v>
      </c>
      <c r="D14" s="38" t="str">
        <f>Rekapitulace!A38</f>
        <v>Kompletační činnost zhotovitele</v>
      </c>
      <c r="E14" s="39"/>
      <c r="F14" s="40"/>
      <c r="G14" s="37">
        <f>Rekapitulace!I38</f>
        <v>0</v>
      </c>
    </row>
    <row r="15" spans="1:57" ht="15.9" customHeight="1">
      <c r="A15" s="35" t="s">
        <v>16</v>
      </c>
      <c r="B15" s="36" t="s">
        <v>17</v>
      </c>
      <c r="C15" s="37">
        <f>Mont</f>
        <v>0</v>
      </c>
      <c r="D15" s="19" t="str">
        <f>Rekapitulace!A39</f>
        <v>Zařízení staveniště</v>
      </c>
      <c r="E15" s="41"/>
      <c r="F15" s="42"/>
      <c r="G15" s="37">
        <f>Rekapitulace!I39</f>
        <v>0</v>
      </c>
    </row>
    <row r="16" spans="1:57" ht="15.9" customHeight="1">
      <c r="A16" s="35" t="s">
        <v>18</v>
      </c>
      <c r="B16" s="36" t="s">
        <v>19</v>
      </c>
      <c r="C16" s="37">
        <f>HSV</f>
        <v>0</v>
      </c>
      <c r="D16" s="19"/>
      <c r="E16" s="41"/>
      <c r="F16" s="42"/>
      <c r="G16" s="37"/>
    </row>
    <row r="17" spans="1:7" ht="15.9" customHeight="1">
      <c r="A17" s="43" t="s">
        <v>20</v>
      </c>
      <c r="B17" s="36" t="s">
        <v>21</v>
      </c>
      <c r="C17" s="37">
        <f>PSV</f>
        <v>0</v>
      </c>
      <c r="D17" s="19"/>
      <c r="E17" s="41"/>
      <c r="F17" s="42"/>
      <c r="G17" s="37"/>
    </row>
    <row r="18" spans="1:7" ht="15.9" customHeight="1">
      <c r="A18" s="44" t="s">
        <v>22</v>
      </c>
      <c r="B18" s="36"/>
      <c r="C18" s="37">
        <f>SUM(C14:C17)</f>
        <v>0</v>
      </c>
      <c r="D18" s="45"/>
      <c r="E18" s="41"/>
      <c r="F18" s="42"/>
      <c r="G18" s="37"/>
    </row>
    <row r="19" spans="1:7" ht="15.9" customHeight="1">
      <c r="A19" s="44"/>
      <c r="B19" s="36"/>
      <c r="C19" s="37"/>
      <c r="D19" s="19"/>
      <c r="E19" s="41"/>
      <c r="F19" s="42"/>
      <c r="G19" s="37"/>
    </row>
    <row r="20" spans="1:7" ht="15.9" customHeight="1">
      <c r="A20" s="44" t="s">
        <v>23</v>
      </c>
      <c r="B20" s="36"/>
      <c r="C20" s="37">
        <f>HZS</f>
        <v>0</v>
      </c>
      <c r="D20" s="19"/>
      <c r="E20" s="41"/>
      <c r="F20" s="42"/>
      <c r="G20" s="37"/>
    </row>
    <row r="21" spans="1:7" ht="15.9" customHeight="1">
      <c r="A21" s="23" t="s">
        <v>24</v>
      </c>
      <c r="B21" s="7"/>
      <c r="C21" s="37">
        <f>C18+C20</f>
        <v>0</v>
      </c>
      <c r="D21" s="19" t="s">
        <v>25</v>
      </c>
      <c r="E21" s="41"/>
      <c r="F21" s="42"/>
      <c r="G21" s="37">
        <f>G22-SUM(G14:G20)</f>
        <v>0</v>
      </c>
    </row>
    <row r="22" spans="1:7" ht="15.9" customHeight="1" thickBot="1">
      <c r="A22" s="19" t="s">
        <v>26</v>
      </c>
      <c r="B22" s="20"/>
      <c r="C22" s="46">
        <f>C21+G22</f>
        <v>0</v>
      </c>
      <c r="D22" s="47" t="s">
        <v>27</v>
      </c>
      <c r="E22" s="48"/>
      <c r="F22" s="49"/>
      <c r="G22" s="37">
        <f>VRN</f>
        <v>0</v>
      </c>
    </row>
    <row r="23" spans="1:7">
      <c r="A23" s="3" t="s">
        <v>28</v>
      </c>
      <c r="B23" s="5"/>
      <c r="C23" s="50" t="s">
        <v>29</v>
      </c>
      <c r="D23" s="5"/>
      <c r="E23" s="50" t="s">
        <v>30</v>
      </c>
      <c r="F23" s="5"/>
      <c r="G23" s="6"/>
    </row>
    <row r="24" spans="1:7">
      <c r="A24" s="9"/>
      <c r="B24" s="10" t="s">
        <v>417</v>
      </c>
      <c r="C24" s="11" t="s">
        <v>31</v>
      </c>
      <c r="D24" s="10"/>
      <c r="E24" s="11" t="s">
        <v>31</v>
      </c>
      <c r="F24" s="10"/>
      <c r="G24" s="12"/>
    </row>
    <row r="25" spans="1:7">
      <c r="A25" s="23" t="s">
        <v>32</v>
      </c>
      <c r="B25" s="51"/>
      <c r="C25" s="24" t="s">
        <v>32</v>
      </c>
      <c r="D25" s="7"/>
      <c r="E25" s="24" t="s">
        <v>32</v>
      </c>
      <c r="F25" s="7"/>
      <c r="G25" s="8"/>
    </row>
    <row r="26" spans="1:7">
      <c r="A26" s="23"/>
      <c r="B26" s="185">
        <v>42705</v>
      </c>
      <c r="C26" s="24" t="s">
        <v>33</v>
      </c>
      <c r="D26" s="7"/>
      <c r="E26" s="24" t="s">
        <v>34</v>
      </c>
      <c r="F26" s="7"/>
      <c r="G26" s="8"/>
    </row>
    <row r="27" spans="1:7">
      <c r="A27" s="23"/>
      <c r="B27" s="7"/>
      <c r="C27" s="24"/>
      <c r="D27" s="7"/>
      <c r="E27" s="24"/>
      <c r="F27" s="7"/>
      <c r="G27" s="8"/>
    </row>
    <row r="28" spans="1:7" ht="97.5" customHeight="1">
      <c r="A28" s="23"/>
      <c r="B28" s="7"/>
      <c r="C28" s="24"/>
      <c r="D28" s="7"/>
      <c r="E28" s="24"/>
      <c r="F28" s="7"/>
      <c r="G28" s="8"/>
    </row>
    <row r="29" spans="1:7">
      <c r="A29" s="9" t="s">
        <v>35</v>
      </c>
      <c r="B29" s="10"/>
      <c r="C29" s="52">
        <v>0</v>
      </c>
      <c r="D29" s="10" t="s">
        <v>36</v>
      </c>
      <c r="E29" s="11"/>
      <c r="F29" s="53">
        <v>0</v>
      </c>
      <c r="G29" s="12"/>
    </row>
    <row r="30" spans="1:7">
      <c r="A30" s="9" t="s">
        <v>35</v>
      </c>
      <c r="B30" s="10"/>
      <c r="C30" s="52">
        <v>15</v>
      </c>
      <c r="D30" s="10" t="s">
        <v>36</v>
      </c>
      <c r="E30" s="11"/>
      <c r="F30" s="53">
        <v>0</v>
      </c>
      <c r="G30" s="12"/>
    </row>
    <row r="31" spans="1:7">
      <c r="A31" s="9" t="s">
        <v>37</v>
      </c>
      <c r="B31" s="10"/>
      <c r="C31" s="52">
        <v>15</v>
      </c>
      <c r="D31" s="10" t="s">
        <v>36</v>
      </c>
      <c r="E31" s="11"/>
      <c r="F31" s="54">
        <f>ROUND(PRODUCT(F30,C31/100),1)</f>
        <v>0</v>
      </c>
      <c r="G31" s="22"/>
    </row>
    <row r="32" spans="1:7">
      <c r="A32" s="9" t="s">
        <v>35</v>
      </c>
      <c r="B32" s="10"/>
      <c r="C32" s="52">
        <v>21</v>
      </c>
      <c r="D32" s="10" t="s">
        <v>36</v>
      </c>
      <c r="E32" s="11"/>
      <c r="F32" s="53">
        <f>C22</f>
        <v>0</v>
      </c>
      <c r="G32" s="12"/>
    </row>
    <row r="33" spans="1:8">
      <c r="A33" s="9" t="s">
        <v>37</v>
      </c>
      <c r="B33" s="10"/>
      <c r="C33" s="52">
        <v>21</v>
      </c>
      <c r="D33" s="10" t="s">
        <v>36</v>
      </c>
      <c r="E33" s="11"/>
      <c r="F33" s="54">
        <f>ROUND(PRODUCT(F32,C33/100),1)</f>
        <v>0</v>
      </c>
      <c r="G33" s="22"/>
    </row>
    <row r="34" spans="1:8" s="60" customFormat="1" ht="19.5" customHeight="1" thickBot="1">
      <c r="A34" s="55" t="s">
        <v>38</v>
      </c>
      <c r="B34" s="56"/>
      <c r="C34" s="56"/>
      <c r="D34" s="56"/>
      <c r="E34" s="57"/>
      <c r="F34" s="58">
        <f>CEILING(SUM(F29:F33),IF(SUM(F29:F33)&gt;=0,1,-1))</f>
        <v>0</v>
      </c>
      <c r="G34" s="59"/>
    </row>
    <row r="36" spans="1:8">
      <c r="A36" s="61" t="s">
        <v>39</v>
      </c>
      <c r="B36" s="61"/>
      <c r="C36" s="61"/>
      <c r="D36" s="61"/>
      <c r="E36" s="61"/>
      <c r="F36" s="61"/>
      <c r="G36" s="61"/>
      <c r="H36" t="s">
        <v>3</v>
      </c>
    </row>
    <row r="37" spans="1:8" ht="14.25" customHeight="1">
      <c r="A37" s="61"/>
      <c r="B37" s="461" t="s">
        <v>405</v>
      </c>
      <c r="C37" s="461"/>
      <c r="D37" s="461"/>
      <c r="E37" s="461"/>
      <c r="F37" s="461"/>
      <c r="G37" s="461"/>
      <c r="H37" t="s">
        <v>3</v>
      </c>
    </row>
    <row r="38" spans="1:8" ht="12.75" customHeight="1">
      <c r="A38" s="62"/>
      <c r="B38" s="461"/>
      <c r="C38" s="461"/>
      <c r="D38" s="461"/>
      <c r="E38" s="461"/>
      <c r="F38" s="461"/>
      <c r="G38" s="461"/>
      <c r="H38" t="s">
        <v>3</v>
      </c>
    </row>
    <row r="39" spans="1:8">
      <c r="A39" s="62"/>
      <c r="B39" s="461"/>
      <c r="C39" s="461"/>
      <c r="D39" s="461"/>
      <c r="E39" s="461"/>
      <c r="F39" s="461"/>
      <c r="G39" s="461"/>
      <c r="H39" t="s">
        <v>3</v>
      </c>
    </row>
    <row r="40" spans="1:8">
      <c r="A40" s="62"/>
      <c r="B40" s="461"/>
      <c r="C40" s="461"/>
      <c r="D40" s="461"/>
      <c r="E40" s="461"/>
      <c r="F40" s="461"/>
      <c r="G40" s="461"/>
      <c r="H40" t="s">
        <v>3</v>
      </c>
    </row>
    <row r="41" spans="1:8">
      <c r="A41" s="62"/>
      <c r="B41" s="461"/>
      <c r="C41" s="461"/>
      <c r="D41" s="461"/>
      <c r="E41" s="461"/>
      <c r="F41" s="461"/>
      <c r="G41" s="461"/>
      <c r="H41" t="s">
        <v>3</v>
      </c>
    </row>
    <row r="42" spans="1:8">
      <c r="A42" s="62"/>
      <c r="B42" s="461"/>
      <c r="C42" s="461"/>
      <c r="D42" s="461"/>
      <c r="E42" s="461"/>
      <c r="F42" s="461"/>
      <c r="G42" s="461"/>
      <c r="H42" t="s">
        <v>3</v>
      </c>
    </row>
    <row r="43" spans="1:8">
      <c r="A43" s="62"/>
      <c r="B43" s="461"/>
      <c r="C43" s="461"/>
      <c r="D43" s="461"/>
      <c r="E43" s="461"/>
      <c r="F43" s="461"/>
      <c r="G43" s="461"/>
      <c r="H43" t="s">
        <v>3</v>
      </c>
    </row>
    <row r="44" spans="1:8">
      <c r="A44" s="62"/>
      <c r="B44" s="461"/>
      <c r="C44" s="461"/>
      <c r="D44" s="461"/>
      <c r="E44" s="461"/>
      <c r="F44" s="461"/>
      <c r="G44" s="461"/>
      <c r="H44" t="s">
        <v>3</v>
      </c>
    </row>
    <row r="45" spans="1:8" ht="3" customHeight="1">
      <c r="A45" s="62"/>
      <c r="B45" s="461"/>
      <c r="C45" s="461"/>
      <c r="D45" s="461"/>
      <c r="E45" s="461"/>
      <c r="F45" s="461"/>
      <c r="G45" s="461"/>
      <c r="H45" t="s">
        <v>3</v>
      </c>
    </row>
    <row r="46" spans="1:8">
      <c r="B46" s="455"/>
      <c r="C46" s="455"/>
      <c r="D46" s="455"/>
      <c r="E46" s="455"/>
      <c r="F46" s="455"/>
      <c r="G46" s="455"/>
    </row>
    <row r="47" spans="1:8">
      <c r="B47" s="455"/>
      <c r="C47" s="455"/>
      <c r="D47" s="455"/>
      <c r="E47" s="455"/>
      <c r="F47" s="455"/>
      <c r="G47" s="455"/>
    </row>
    <row r="48" spans="1:8">
      <c r="B48" s="455"/>
      <c r="C48" s="455"/>
      <c r="D48" s="455"/>
      <c r="E48" s="455"/>
      <c r="F48" s="455"/>
      <c r="G48" s="455"/>
    </row>
    <row r="49" spans="2:7">
      <c r="B49" s="455"/>
      <c r="C49" s="455"/>
      <c r="D49" s="455"/>
      <c r="E49" s="455"/>
      <c r="F49" s="455"/>
      <c r="G49" s="455"/>
    </row>
    <row r="50" spans="2:7">
      <c r="B50" s="455"/>
      <c r="C50" s="455"/>
      <c r="D50" s="455"/>
      <c r="E50" s="455"/>
      <c r="F50" s="455"/>
      <c r="G50" s="455"/>
    </row>
    <row r="51" spans="2:7">
      <c r="B51" s="455"/>
      <c r="C51" s="455"/>
      <c r="D51" s="455"/>
      <c r="E51" s="455"/>
      <c r="F51" s="455"/>
      <c r="G51" s="455"/>
    </row>
    <row r="52" spans="2:7">
      <c r="B52" s="455"/>
      <c r="C52" s="455"/>
      <c r="D52" s="455"/>
      <c r="E52" s="455"/>
      <c r="F52" s="455"/>
      <c r="G52" s="455"/>
    </row>
    <row r="53" spans="2:7">
      <c r="B53" s="455"/>
      <c r="C53" s="455"/>
      <c r="D53" s="455"/>
      <c r="E53" s="455"/>
      <c r="F53" s="455"/>
      <c r="G53" s="455"/>
    </row>
    <row r="54" spans="2:7">
      <c r="B54" s="455"/>
      <c r="C54" s="455"/>
      <c r="D54" s="455"/>
      <c r="E54" s="455"/>
      <c r="F54" s="455"/>
      <c r="G54" s="455"/>
    </row>
    <row r="55" spans="2:7">
      <c r="B55" s="455"/>
      <c r="C55" s="455"/>
      <c r="D55" s="455"/>
      <c r="E55" s="455"/>
      <c r="F55" s="455"/>
      <c r="G55" s="45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topLeftCell="A28" workbookViewId="0">
      <selection activeCell="N44" sqref="N4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462" t="s">
        <v>4</v>
      </c>
      <c r="B1" s="463"/>
      <c r="C1" s="63" t="str">
        <f>CONCATENATE(cislostavby," ",nazevstavby)</f>
        <v xml:space="preserve"> ZŠ Milín</v>
      </c>
      <c r="D1" s="64"/>
      <c r="E1" s="65"/>
      <c r="F1" s="64"/>
      <c r="G1" s="66"/>
      <c r="H1" s="67"/>
      <c r="I1" s="68"/>
    </row>
    <row r="2" spans="1:9" ht="13.8" thickBot="1">
      <c r="A2" s="464" t="s">
        <v>1</v>
      </c>
      <c r="B2" s="465"/>
      <c r="C2" s="69" t="str">
        <f>CONCATENATE(cisloobjektu," ",nazevobjektu)</f>
        <v xml:space="preserve"> SO 02 Skleník</v>
      </c>
      <c r="D2" s="70"/>
      <c r="E2" s="71"/>
      <c r="F2" s="70"/>
      <c r="G2" s="466"/>
      <c r="H2" s="466"/>
      <c r="I2" s="467"/>
    </row>
    <row r="3" spans="1:9" ht="13.8" thickTop="1">
      <c r="F3" s="7"/>
    </row>
    <row r="4" spans="1:9" ht="19.5" customHeight="1">
      <c r="A4" s="72" t="s">
        <v>40</v>
      </c>
      <c r="B4" s="1"/>
      <c r="C4" s="1"/>
      <c r="D4" s="1"/>
      <c r="E4" s="73"/>
      <c r="F4" s="1"/>
      <c r="G4" s="1"/>
      <c r="H4" s="1"/>
      <c r="I4" s="1"/>
    </row>
    <row r="5" spans="1:9" ht="13.8" thickBot="1"/>
    <row r="6" spans="1:9" s="7" customFormat="1" ht="13.8" thickBot="1">
      <c r="A6" s="74"/>
      <c r="B6" s="75" t="s">
        <v>41</v>
      </c>
      <c r="C6" s="75"/>
      <c r="D6" s="76"/>
      <c r="E6" s="77" t="s">
        <v>42</v>
      </c>
      <c r="F6" s="78" t="s">
        <v>43</v>
      </c>
      <c r="G6" s="78" t="s">
        <v>44</v>
      </c>
      <c r="H6" s="78" t="s">
        <v>45</v>
      </c>
      <c r="I6" s="79" t="s">
        <v>23</v>
      </c>
    </row>
    <row r="7" spans="1:9" s="7" customFormat="1">
      <c r="A7" s="171" t="str">
        <f>Položky!B7</f>
        <v>1</v>
      </c>
      <c r="B7" s="80" t="str">
        <f>Položky!C7</f>
        <v>Zemní práce</v>
      </c>
      <c r="C7" s="81"/>
      <c r="D7" s="82"/>
      <c r="E7" s="172">
        <f>Položky!BA35</f>
        <v>0</v>
      </c>
      <c r="F7" s="173">
        <f>Položky!BB35</f>
        <v>0</v>
      </c>
      <c r="G7" s="173">
        <f>Položky!BC35</f>
        <v>0</v>
      </c>
      <c r="H7" s="173">
        <f>Položky!BD35</f>
        <v>0</v>
      </c>
      <c r="I7" s="174">
        <f>Položky!BE35</f>
        <v>0</v>
      </c>
    </row>
    <row r="8" spans="1:9" s="7" customFormat="1">
      <c r="A8" s="171" t="str">
        <f>Položky!B36</f>
        <v>2</v>
      </c>
      <c r="B8" s="80" t="str">
        <f>Položky!C36</f>
        <v>Základy</v>
      </c>
      <c r="C8" s="81"/>
      <c r="D8" s="82"/>
      <c r="E8" s="172">
        <f>Položky!BA50</f>
        <v>0</v>
      </c>
      <c r="F8" s="173">
        <f>Položky!BB50</f>
        <v>0</v>
      </c>
      <c r="G8" s="173">
        <f>Položky!BC50</f>
        <v>0</v>
      </c>
      <c r="H8" s="173">
        <f>Položky!BD50</f>
        <v>0</v>
      </c>
      <c r="I8" s="174">
        <f>Položky!BE50</f>
        <v>0</v>
      </c>
    </row>
    <row r="9" spans="1:9" s="7" customFormat="1">
      <c r="A9" s="171" t="str">
        <f>Položky!B51</f>
        <v>3</v>
      </c>
      <c r="B9" s="80" t="str">
        <f>Položky!C51</f>
        <v>Svislé konstrukce</v>
      </c>
      <c r="C9" s="81"/>
      <c r="D9" s="82"/>
      <c r="E9" s="172">
        <f>Položky!BA75</f>
        <v>0</v>
      </c>
      <c r="F9" s="173">
        <f>Položky!BB75</f>
        <v>0</v>
      </c>
      <c r="G9" s="173">
        <f>Položky!BC75</f>
        <v>0</v>
      </c>
      <c r="H9" s="173">
        <f>Položky!BD75</f>
        <v>0</v>
      </c>
      <c r="I9" s="174">
        <f>Položky!BE75</f>
        <v>0</v>
      </c>
    </row>
    <row r="10" spans="1:9" s="7" customFormat="1">
      <c r="A10" s="171" t="str">
        <f>Položky!B76</f>
        <v>4</v>
      </c>
      <c r="B10" s="80" t="str">
        <f>Položky!C76</f>
        <v>Vodorovné konstrukce</v>
      </c>
      <c r="C10" s="81"/>
      <c r="D10" s="82"/>
      <c r="E10" s="172">
        <f>Položky!BA84</f>
        <v>0</v>
      </c>
      <c r="F10" s="173">
        <f>Položky!BB84</f>
        <v>0</v>
      </c>
      <c r="G10" s="173">
        <f>Položky!BC84</f>
        <v>0</v>
      </c>
      <c r="H10" s="173">
        <f>Položky!BD84</f>
        <v>0</v>
      </c>
      <c r="I10" s="174">
        <f>Položky!BE84</f>
        <v>0</v>
      </c>
    </row>
    <row r="11" spans="1:9" s="7" customFormat="1">
      <c r="A11" s="171" t="str">
        <f>Položky!B85</f>
        <v>5</v>
      </c>
      <c r="B11" s="80" t="str">
        <f>Položky!C85</f>
        <v>Komunikace</v>
      </c>
      <c r="C11" s="81"/>
      <c r="D11" s="82"/>
      <c r="E11" s="172">
        <f>Položky!BA90</f>
        <v>0</v>
      </c>
      <c r="F11" s="173">
        <f>Položky!BB90</f>
        <v>0</v>
      </c>
      <c r="G11" s="173">
        <f>Položky!BC90</f>
        <v>0</v>
      </c>
      <c r="H11" s="173">
        <f>Položky!BD90</f>
        <v>0</v>
      </c>
      <c r="I11" s="174">
        <f>Položky!BE90</f>
        <v>0</v>
      </c>
    </row>
    <row r="12" spans="1:9" s="7" customFormat="1">
      <c r="A12" s="171" t="str">
        <f>Položky!B91</f>
        <v>61</v>
      </c>
      <c r="B12" s="80" t="str">
        <f>Položky!C91</f>
        <v>Úpravy povrchů vnitřní</v>
      </c>
      <c r="C12" s="81"/>
      <c r="D12" s="82"/>
      <c r="E12" s="172">
        <f>Položky!BA99</f>
        <v>0</v>
      </c>
      <c r="F12" s="173">
        <f>Položky!BB99</f>
        <v>0</v>
      </c>
      <c r="G12" s="173">
        <f>Položky!BC99</f>
        <v>0</v>
      </c>
      <c r="H12" s="173">
        <f>Položky!BD99</f>
        <v>0</v>
      </c>
      <c r="I12" s="174">
        <f>Položky!BE99</f>
        <v>0</v>
      </c>
    </row>
    <row r="13" spans="1:9" s="7" customFormat="1">
      <c r="A13" s="171" t="str">
        <f>Položky!B100</f>
        <v>62</v>
      </c>
      <c r="B13" s="80" t="str">
        <f>Položky!C100</f>
        <v>Úprava povrchů vnější</v>
      </c>
      <c r="C13" s="81"/>
      <c r="D13" s="82"/>
      <c r="E13" s="172">
        <f>Položky!BA109</f>
        <v>0</v>
      </c>
      <c r="F13" s="173">
        <f>Položky!BB109</f>
        <v>0</v>
      </c>
      <c r="G13" s="173">
        <f>Položky!BC109</f>
        <v>0</v>
      </c>
      <c r="H13" s="173">
        <f>Položky!BD109</f>
        <v>0</v>
      </c>
      <c r="I13" s="174">
        <f>Položky!BE109</f>
        <v>0</v>
      </c>
    </row>
    <row r="14" spans="1:9" s="7" customFormat="1">
      <c r="A14" s="171" t="str">
        <f>Položky!B110</f>
        <v>63</v>
      </c>
      <c r="B14" s="80" t="str">
        <f>Položky!C110</f>
        <v>Podlahy a podlahové konstrukce</v>
      </c>
      <c r="C14" s="81"/>
      <c r="D14" s="82"/>
      <c r="E14" s="172">
        <f>Položky!BA120</f>
        <v>0</v>
      </c>
      <c r="F14" s="173">
        <f>Položky!BB120</f>
        <v>0</v>
      </c>
      <c r="G14" s="173">
        <f>Položky!BC120</f>
        <v>0</v>
      </c>
      <c r="H14" s="173">
        <f>Položky!BD120</f>
        <v>0</v>
      </c>
      <c r="I14" s="174">
        <f>Položky!BE120</f>
        <v>0</v>
      </c>
    </row>
    <row r="15" spans="1:9" s="7" customFormat="1">
      <c r="A15" s="171" t="str">
        <f>Položky!B121</f>
        <v>64</v>
      </c>
      <c r="B15" s="80" t="str">
        <f>Položky!C121</f>
        <v>Výplně otvorů</v>
      </c>
      <c r="C15" s="81"/>
      <c r="D15" s="82"/>
      <c r="E15" s="172">
        <f>Položky!BA125</f>
        <v>0</v>
      </c>
      <c r="F15" s="173">
        <f>Položky!BB125</f>
        <v>0</v>
      </c>
      <c r="G15" s="173">
        <f>Položky!BC125</f>
        <v>0</v>
      </c>
      <c r="H15" s="173">
        <f>Položky!BD125</f>
        <v>0</v>
      </c>
      <c r="I15" s="174">
        <f>Položky!BE125</f>
        <v>0</v>
      </c>
    </row>
    <row r="16" spans="1:9" s="7" customFormat="1">
      <c r="A16" s="171" t="str">
        <f>Položky!B126</f>
        <v>8</v>
      </c>
      <c r="B16" s="80" t="str">
        <f>Položky!C126</f>
        <v>Trubní vedení</v>
      </c>
      <c r="C16" s="81"/>
      <c r="D16" s="82"/>
      <c r="E16" s="172">
        <f>Položky!BA133</f>
        <v>0</v>
      </c>
      <c r="F16" s="173">
        <f>Položky!BB133</f>
        <v>0</v>
      </c>
      <c r="G16" s="173">
        <f>Položky!BC133</f>
        <v>0</v>
      </c>
      <c r="H16" s="173">
        <f>Položky!BD133</f>
        <v>0</v>
      </c>
      <c r="I16" s="174">
        <f>Položky!BE133</f>
        <v>0</v>
      </c>
    </row>
    <row r="17" spans="1:9" s="7" customFormat="1">
      <c r="A17" s="171" t="str">
        <f>Položky!B134</f>
        <v>95</v>
      </c>
      <c r="B17" s="80" t="str">
        <f>Položky!C134</f>
        <v>Dokončovací práce</v>
      </c>
      <c r="C17" s="81"/>
      <c r="D17" s="82"/>
      <c r="E17" s="172">
        <f>Položky!BA139</f>
        <v>0</v>
      </c>
      <c r="F17" s="173">
        <f>Položky!BB139</f>
        <v>0</v>
      </c>
      <c r="G17" s="173">
        <f>Položky!BC139</f>
        <v>0</v>
      </c>
      <c r="H17" s="173">
        <f>Položky!BD139</f>
        <v>0</v>
      </c>
      <c r="I17" s="174">
        <f>Položky!BE139</f>
        <v>0</v>
      </c>
    </row>
    <row r="18" spans="1:9" s="7" customFormat="1">
      <c r="A18" s="171" t="str">
        <f>Položky!B140</f>
        <v>96</v>
      </c>
      <c r="B18" s="80" t="str">
        <f>Položky!C140</f>
        <v>Bourání konstrukcí</v>
      </c>
      <c r="C18" s="81"/>
      <c r="D18" s="82"/>
      <c r="E18" s="172">
        <f>Položky!BA165</f>
        <v>0</v>
      </c>
      <c r="F18" s="173">
        <f>Položky!BB165</f>
        <v>0</v>
      </c>
      <c r="G18" s="173">
        <f>Položky!BC165</f>
        <v>0</v>
      </c>
      <c r="H18" s="173">
        <f>Položky!BD165</f>
        <v>0</v>
      </c>
      <c r="I18" s="174">
        <f>Položky!BE165</f>
        <v>0</v>
      </c>
    </row>
    <row r="19" spans="1:9" s="7" customFormat="1">
      <c r="A19" s="171" t="str">
        <f>Položky!B166</f>
        <v>99</v>
      </c>
      <c r="B19" s="80" t="str">
        <f>Položky!C166</f>
        <v>Staveništní přesun hmot</v>
      </c>
      <c r="C19" s="81"/>
      <c r="D19" s="82"/>
      <c r="E19" s="172">
        <f>Položky!BA168</f>
        <v>0</v>
      </c>
      <c r="F19" s="173">
        <f>Položky!BB168</f>
        <v>0</v>
      </c>
      <c r="G19" s="173">
        <f>Položky!BC168</f>
        <v>0</v>
      </c>
      <c r="H19" s="173">
        <f>Položky!BD168</f>
        <v>0</v>
      </c>
      <c r="I19" s="174">
        <f>Položky!BE168</f>
        <v>0</v>
      </c>
    </row>
    <row r="20" spans="1:9" s="7" customFormat="1">
      <c r="A20" s="171" t="str">
        <f>Položky!B169</f>
        <v>711</v>
      </c>
      <c r="B20" s="80" t="str">
        <f>Položky!C169</f>
        <v>Izolace a živičné krytiny</v>
      </c>
      <c r="C20" s="81"/>
      <c r="D20" s="82"/>
      <c r="E20" s="172">
        <f>Položky!BA176</f>
        <v>0</v>
      </c>
      <c r="F20" s="173">
        <f>Položky!BB176</f>
        <v>0</v>
      </c>
      <c r="G20" s="173">
        <f>Položky!BC176</f>
        <v>0</v>
      </c>
      <c r="H20" s="173">
        <f>Položky!BD176</f>
        <v>0</v>
      </c>
      <c r="I20" s="174">
        <f>Položky!BE176</f>
        <v>0</v>
      </c>
    </row>
    <row r="21" spans="1:9" s="7" customFormat="1">
      <c r="A21" s="171" t="str">
        <f>Položky!B177</f>
        <v>713</v>
      </c>
      <c r="B21" s="80" t="str">
        <f>Položky!C177</f>
        <v>Izolace tepelné</v>
      </c>
      <c r="C21" s="81"/>
      <c r="D21" s="82"/>
      <c r="E21" s="172">
        <f>Položky!BA186</f>
        <v>0</v>
      </c>
      <c r="F21" s="173">
        <f>Položky!BB186</f>
        <v>0</v>
      </c>
      <c r="G21" s="173">
        <f>Položky!BC186</f>
        <v>0</v>
      </c>
      <c r="H21" s="173">
        <f>Položky!BD186</f>
        <v>0</v>
      </c>
      <c r="I21" s="174">
        <f>Položky!BE186</f>
        <v>0</v>
      </c>
    </row>
    <row r="22" spans="1:9" s="7" customFormat="1">
      <c r="A22" s="171" t="str">
        <f>Položky!B187</f>
        <v>720</v>
      </c>
      <c r="B22" s="80" t="str">
        <f>Položky!C187</f>
        <v>Zdravotně technické instalace</v>
      </c>
      <c r="C22" s="81"/>
      <c r="D22" s="82"/>
      <c r="E22" s="172">
        <f>Položky!BA189</f>
        <v>0</v>
      </c>
      <c r="F22" s="173">
        <f>Položky!BB189</f>
        <v>0</v>
      </c>
      <c r="G22" s="173">
        <f>Položky!BC189</f>
        <v>0</v>
      </c>
      <c r="H22" s="173">
        <f>Položky!BD189</f>
        <v>0</v>
      </c>
      <c r="I22" s="174">
        <f>Položky!BE189</f>
        <v>0</v>
      </c>
    </row>
    <row r="23" spans="1:9" s="7" customFormat="1">
      <c r="A23" s="171" t="str">
        <f>Položky!B190</f>
        <v xml:space="preserve">731 </v>
      </c>
      <c r="B23" s="80" t="str">
        <f>Položky!C190</f>
        <v>Ústřední vytápění</v>
      </c>
      <c r="C23" s="81"/>
      <c r="D23" s="82"/>
      <c r="E23" s="172">
        <f>Položky!BA192</f>
        <v>0</v>
      </c>
      <c r="F23" s="173">
        <f>Položky!BB192</f>
        <v>0</v>
      </c>
      <c r="G23" s="173">
        <f>Položky!BC192</f>
        <v>0</v>
      </c>
      <c r="H23" s="173">
        <f>Položky!BD192</f>
        <v>0</v>
      </c>
      <c r="I23" s="174">
        <f>Položky!BE192</f>
        <v>0</v>
      </c>
    </row>
    <row r="24" spans="1:9" s="7" customFormat="1">
      <c r="A24" s="171" t="str">
        <f>Položky!B193</f>
        <v>764</v>
      </c>
      <c r="B24" s="80" t="str">
        <f>Položky!C193</f>
        <v>Konstrukce klempířské</v>
      </c>
      <c r="C24" s="81"/>
      <c r="D24" s="82"/>
      <c r="E24" s="172">
        <f>Položky!BA201</f>
        <v>0</v>
      </c>
      <c r="F24" s="173">
        <f>Položky!BB201</f>
        <v>0</v>
      </c>
      <c r="G24" s="173">
        <f>Položky!BC201</f>
        <v>0</v>
      </c>
      <c r="H24" s="173">
        <f>Položky!BD201</f>
        <v>0</v>
      </c>
      <c r="I24" s="174">
        <f>Položky!BE201</f>
        <v>0</v>
      </c>
    </row>
    <row r="25" spans="1:9" s="7" customFormat="1">
      <c r="A25" s="171" t="str">
        <f>Položky!B202</f>
        <v>766</v>
      </c>
      <c r="B25" s="80" t="str">
        <f>Položky!C202</f>
        <v>Truhlářské konstrukce</v>
      </c>
      <c r="C25" s="81"/>
      <c r="D25" s="82"/>
      <c r="E25" s="172">
        <f>Položky!BA214</f>
        <v>0</v>
      </c>
      <c r="F25" s="173">
        <f>Položky!BB214</f>
        <v>0</v>
      </c>
      <c r="G25" s="173">
        <f>Položky!BC214</f>
        <v>0</v>
      </c>
      <c r="H25" s="173">
        <f>Položky!BD214</f>
        <v>0</v>
      </c>
      <c r="I25" s="174">
        <f>Položky!BE214</f>
        <v>0</v>
      </c>
    </row>
    <row r="26" spans="1:9" s="7" customFormat="1">
      <c r="A26" s="171" t="str">
        <f>Položky!B215</f>
        <v>767</v>
      </c>
      <c r="B26" s="80" t="str">
        <f>Položky!C215</f>
        <v>Konstrukce zámečnické</v>
      </c>
      <c r="C26" s="81"/>
      <c r="D26" s="82"/>
      <c r="E26" s="172">
        <f>Položky!BA227</f>
        <v>0</v>
      </c>
      <c r="F26" s="173">
        <f>Položky!BB227</f>
        <v>0</v>
      </c>
      <c r="G26" s="173">
        <f>Položky!BC227</f>
        <v>0</v>
      </c>
      <c r="H26" s="173">
        <f>Položky!BD227</f>
        <v>0</v>
      </c>
      <c r="I26" s="174">
        <f>Položky!BE227</f>
        <v>0</v>
      </c>
    </row>
    <row r="27" spans="1:9" s="7" customFormat="1">
      <c r="A27" s="171" t="str">
        <f>Položky!B228</f>
        <v>771</v>
      </c>
      <c r="B27" s="80" t="str">
        <f>Položky!C228</f>
        <v>Keramické dlažby a obklady</v>
      </c>
      <c r="C27" s="81"/>
      <c r="D27" s="82"/>
      <c r="E27" s="172">
        <f>Položky!BA234</f>
        <v>0</v>
      </c>
      <c r="F27" s="173">
        <f>Položky!BB234</f>
        <v>0</v>
      </c>
      <c r="G27" s="173">
        <f>Položky!BC234</f>
        <v>0</v>
      </c>
      <c r="H27" s="173">
        <f>Položky!BD234</f>
        <v>0</v>
      </c>
      <c r="I27" s="174">
        <f>Položky!BE234</f>
        <v>0</v>
      </c>
    </row>
    <row r="28" spans="1:9" s="7" customFormat="1">
      <c r="A28" s="171" t="str">
        <f>Položky!B235</f>
        <v>783</v>
      </c>
      <c r="B28" s="80" t="str">
        <f>Položky!C235</f>
        <v>Nátěry</v>
      </c>
      <c r="C28" s="81"/>
      <c r="D28" s="82"/>
      <c r="E28" s="172">
        <f>Položky!BA237</f>
        <v>0</v>
      </c>
      <c r="F28" s="173">
        <f>Položky!BB237</f>
        <v>0</v>
      </c>
      <c r="G28" s="173">
        <f>Položky!BC237</f>
        <v>0</v>
      </c>
      <c r="H28" s="173">
        <f>Položky!BD237</f>
        <v>0</v>
      </c>
      <c r="I28" s="174">
        <f>Položky!BE237</f>
        <v>0</v>
      </c>
    </row>
    <row r="29" spans="1:9" s="7" customFormat="1">
      <c r="A29" s="171" t="str">
        <f>Položky!B238</f>
        <v>784</v>
      </c>
      <c r="B29" s="80" t="str">
        <f>Položky!C238</f>
        <v xml:space="preserve">Malby </v>
      </c>
      <c r="C29" s="81"/>
      <c r="D29" s="82"/>
      <c r="E29" s="172">
        <f>Položky!BA241</f>
        <v>0</v>
      </c>
      <c r="F29" s="173">
        <f>Položky!BB241</f>
        <v>0</v>
      </c>
      <c r="G29" s="173">
        <f>Položky!BC241</f>
        <v>0</v>
      </c>
      <c r="H29" s="173">
        <f>Položky!BD241</f>
        <v>0</v>
      </c>
      <c r="I29" s="174">
        <f>Položky!BE241</f>
        <v>0</v>
      </c>
    </row>
    <row r="30" spans="1:9" s="7" customFormat="1">
      <c r="A30" s="171" t="str">
        <f>Položky!B242</f>
        <v>M 21</v>
      </c>
      <c r="B30" s="80" t="str">
        <f>Položky!C242</f>
        <v>Elektromontáže</v>
      </c>
      <c r="C30" s="81"/>
      <c r="D30" s="82"/>
      <c r="E30" s="172">
        <f>Položky!BA244</f>
        <v>0</v>
      </c>
      <c r="F30" s="173">
        <f>Položky!BB244</f>
        <v>0</v>
      </c>
      <c r="G30" s="173">
        <f>Položky!BC244</f>
        <v>0</v>
      </c>
      <c r="H30" s="173">
        <f>Položky!BD244</f>
        <v>0</v>
      </c>
      <c r="I30" s="174">
        <f>Položky!BE244</f>
        <v>0</v>
      </c>
    </row>
    <row r="31" spans="1:9" s="7" customFormat="1">
      <c r="A31" s="171" t="str">
        <f>Položky!B245</f>
        <v>M 24</v>
      </c>
      <c r="B31" s="80" t="str">
        <f>Položky!C245</f>
        <v>Vzduchotechnika</v>
      </c>
      <c r="C31" s="81"/>
      <c r="D31" s="82"/>
      <c r="E31" s="172">
        <f>Položky!BA247</f>
        <v>0</v>
      </c>
      <c r="F31" s="173">
        <f>Položky!BB247</f>
        <v>0</v>
      </c>
      <c r="G31" s="173">
        <f>Položky!BC247</f>
        <v>0</v>
      </c>
      <c r="H31" s="173">
        <f>Položky!BD247</f>
        <v>0</v>
      </c>
      <c r="I31" s="174">
        <f>Položky!BE247</f>
        <v>0</v>
      </c>
    </row>
    <row r="32" spans="1:9" s="7" customFormat="1" ht="13.8" thickBot="1">
      <c r="A32" s="171" t="str">
        <f>Položky!B248</f>
        <v>M 43</v>
      </c>
      <c r="B32" s="80" t="str">
        <f>Položky!C248</f>
        <v>Ocelové konstrukce</v>
      </c>
      <c r="C32" s="81"/>
      <c r="D32" s="82"/>
      <c r="E32" s="172">
        <f>Položky!BA254</f>
        <v>0</v>
      </c>
      <c r="F32" s="173">
        <f>Položky!BB254</f>
        <v>0</v>
      </c>
      <c r="G32" s="173">
        <f>Položky!BC254</f>
        <v>0</v>
      </c>
      <c r="H32" s="173">
        <f>Položky!BD254</f>
        <v>0</v>
      </c>
      <c r="I32" s="174">
        <f>Položky!BE254</f>
        <v>0</v>
      </c>
    </row>
    <row r="33" spans="1:57" s="88" customFormat="1" ht="13.8" thickBot="1">
      <c r="A33" s="83"/>
      <c r="B33" s="75" t="s">
        <v>46</v>
      </c>
      <c r="C33" s="75"/>
      <c r="D33" s="84"/>
      <c r="E33" s="85">
        <f>SUM(E7:E32)</f>
        <v>0</v>
      </c>
      <c r="F33" s="86">
        <f>SUM(F7:F32)</f>
        <v>0</v>
      </c>
      <c r="G33" s="86">
        <f>SUM(G7:G32)</f>
        <v>0</v>
      </c>
      <c r="H33" s="86">
        <f>SUM(H7:H32)</f>
        <v>0</v>
      </c>
      <c r="I33" s="87">
        <f>SUM(I7:I32)</f>
        <v>0</v>
      </c>
    </row>
    <row r="34" spans="1:57">
      <c r="A34" s="81"/>
      <c r="B34" s="81"/>
      <c r="C34" s="81"/>
      <c r="D34" s="81"/>
      <c r="E34" s="81"/>
      <c r="F34" s="81"/>
      <c r="G34" s="81"/>
      <c r="H34" s="81"/>
      <c r="I34" s="81"/>
    </row>
    <row r="35" spans="1:57" ht="19.5" customHeight="1">
      <c r="A35" s="89" t="s">
        <v>47</v>
      </c>
      <c r="B35" s="89"/>
      <c r="C35" s="89"/>
      <c r="D35" s="89"/>
      <c r="E35" s="89"/>
      <c r="F35" s="89"/>
      <c r="G35" s="90"/>
      <c r="H35" s="89"/>
      <c r="I35" s="89"/>
      <c r="BA35" s="25"/>
      <c r="BB35" s="25"/>
      <c r="BC35" s="25"/>
      <c r="BD35" s="25"/>
      <c r="BE35" s="25"/>
    </row>
    <row r="36" spans="1:57" ht="13.8" thickBot="1">
      <c r="A36" s="91"/>
      <c r="B36" s="91"/>
      <c r="C36" s="91"/>
      <c r="D36" s="91"/>
      <c r="E36" s="91"/>
      <c r="F36" s="91"/>
      <c r="G36" s="91"/>
      <c r="H36" s="91"/>
      <c r="I36" s="91"/>
    </row>
    <row r="37" spans="1:57">
      <c r="A37" s="92" t="s">
        <v>48</v>
      </c>
      <c r="B37" s="93"/>
      <c r="C37" s="93"/>
      <c r="D37" s="94"/>
      <c r="E37" s="95" t="s">
        <v>49</v>
      </c>
      <c r="F37" s="96" t="s">
        <v>50</v>
      </c>
      <c r="G37" s="97" t="s">
        <v>51</v>
      </c>
      <c r="H37" s="98"/>
      <c r="I37" s="99" t="s">
        <v>49</v>
      </c>
    </row>
    <row r="38" spans="1:57">
      <c r="A38" s="100" t="s">
        <v>403</v>
      </c>
      <c r="B38" s="101"/>
      <c r="C38" s="101"/>
      <c r="D38" s="102"/>
      <c r="E38" s="103"/>
      <c r="F38" s="104">
        <v>0</v>
      </c>
      <c r="G38" s="105">
        <f>CHOOSE(BA38+1,HSV+PSV,HSV+PSV+Mont,HSV+PSV+Dodavka+Mont,HSV,PSV,Mont,Dodavka,Mont+Dodavka,0)</f>
        <v>0</v>
      </c>
      <c r="H38" s="106"/>
      <c r="I38" s="107">
        <f>E38+F38*G38/100</f>
        <v>0</v>
      </c>
      <c r="BA38">
        <v>0</v>
      </c>
    </row>
    <row r="39" spans="1:57">
      <c r="A39" s="100" t="s">
        <v>404</v>
      </c>
      <c r="B39" s="101"/>
      <c r="C39" s="101"/>
      <c r="D39" s="102"/>
      <c r="E39" s="103"/>
      <c r="F39" s="104">
        <v>0</v>
      </c>
      <c r="G39" s="105">
        <f>CHOOSE(BA39+1,HSV+PSV,HSV+PSV+Mont,HSV+PSV+Dodavka+Mont,HSV,PSV,Mont,Dodavka,Mont+Dodavka,0)</f>
        <v>0</v>
      </c>
      <c r="H39" s="106"/>
      <c r="I39" s="107">
        <f>E39+F39*G39/100</f>
        <v>0</v>
      </c>
      <c r="BA39">
        <v>0</v>
      </c>
    </row>
    <row r="40" spans="1:57" ht="13.8" thickBot="1">
      <c r="A40" s="108"/>
      <c r="B40" s="109" t="s">
        <v>52</v>
      </c>
      <c r="C40" s="110"/>
      <c r="D40" s="111"/>
      <c r="E40" s="112"/>
      <c r="F40" s="113"/>
      <c r="G40" s="113"/>
      <c r="H40" s="468">
        <f>SUM(I38:I39)</f>
        <v>0</v>
      </c>
      <c r="I40" s="469"/>
    </row>
    <row r="41" spans="1:57">
      <c r="A41" s="91"/>
      <c r="B41" s="91"/>
      <c r="C41" s="91"/>
      <c r="D41" s="91"/>
      <c r="E41" s="91"/>
      <c r="F41" s="91"/>
      <c r="G41" s="91"/>
      <c r="H41" s="91"/>
      <c r="I41" s="91"/>
    </row>
    <row r="42" spans="1:57">
      <c r="B42" s="88"/>
      <c r="F42" s="114"/>
      <c r="G42" s="115"/>
      <c r="H42" s="115"/>
      <c r="I42" s="116"/>
    </row>
    <row r="43" spans="1:57">
      <c r="F43" s="114"/>
      <c r="G43" s="115"/>
      <c r="H43" s="115"/>
      <c r="I43" s="116"/>
    </row>
    <row r="44" spans="1:57">
      <c r="F44" s="114"/>
      <c r="G44" s="115"/>
      <c r="H44" s="115"/>
      <c r="I44" s="116"/>
    </row>
    <row r="45" spans="1:57">
      <c r="F45" s="114"/>
      <c r="G45" s="115"/>
      <c r="H45" s="115"/>
      <c r="I45" s="116"/>
    </row>
    <row r="46" spans="1:57">
      <c r="F46" s="114"/>
      <c r="G46" s="115"/>
      <c r="H46" s="115"/>
      <c r="I46" s="116"/>
    </row>
    <row r="47" spans="1:57">
      <c r="F47" s="114"/>
      <c r="G47" s="115"/>
      <c r="H47" s="115"/>
      <c r="I47" s="116"/>
    </row>
    <row r="48" spans="1:57">
      <c r="F48" s="114"/>
      <c r="G48" s="115"/>
      <c r="H48" s="115"/>
      <c r="I48" s="116"/>
    </row>
    <row r="49" spans="6:9">
      <c r="F49" s="114"/>
      <c r="G49" s="115"/>
      <c r="H49" s="115"/>
      <c r="I49" s="116"/>
    </row>
    <row r="50" spans="6:9">
      <c r="F50" s="114"/>
      <c r="G50" s="115"/>
      <c r="H50" s="115"/>
      <c r="I50" s="116"/>
    </row>
    <row r="51" spans="6:9">
      <c r="F51" s="114"/>
      <c r="G51" s="115"/>
      <c r="H51" s="115"/>
      <c r="I51" s="116"/>
    </row>
    <row r="52" spans="6:9">
      <c r="F52" s="114"/>
      <c r="G52" s="115"/>
      <c r="H52" s="115"/>
      <c r="I52" s="116"/>
    </row>
    <row r="53" spans="6:9">
      <c r="F53" s="114"/>
      <c r="G53" s="115"/>
      <c r="H53" s="115"/>
      <c r="I53" s="116"/>
    </row>
    <row r="54" spans="6:9">
      <c r="F54" s="114"/>
      <c r="G54" s="115"/>
      <c r="H54" s="115"/>
      <c r="I54" s="116"/>
    </row>
    <row r="55" spans="6:9">
      <c r="F55" s="114"/>
      <c r="G55" s="115"/>
      <c r="H55" s="115"/>
      <c r="I55" s="116"/>
    </row>
    <row r="56" spans="6:9">
      <c r="F56" s="114"/>
      <c r="G56" s="115"/>
      <c r="H56" s="115"/>
      <c r="I56" s="116"/>
    </row>
    <row r="57" spans="6:9">
      <c r="F57" s="114"/>
      <c r="G57" s="115"/>
      <c r="H57" s="115"/>
      <c r="I57" s="116"/>
    </row>
    <row r="58" spans="6:9">
      <c r="F58" s="114"/>
      <c r="G58" s="115"/>
      <c r="H58" s="115"/>
      <c r="I58" s="116"/>
    </row>
    <row r="59" spans="6:9">
      <c r="F59" s="114"/>
      <c r="G59" s="115"/>
      <c r="H59" s="115"/>
      <c r="I59" s="116"/>
    </row>
    <row r="60" spans="6:9">
      <c r="F60" s="114"/>
      <c r="G60" s="115"/>
      <c r="H60" s="115"/>
      <c r="I60" s="116"/>
    </row>
    <row r="61" spans="6:9">
      <c r="F61" s="114"/>
      <c r="G61" s="115"/>
      <c r="H61" s="115"/>
      <c r="I61" s="116"/>
    </row>
    <row r="62" spans="6:9">
      <c r="F62" s="114"/>
      <c r="G62" s="115"/>
      <c r="H62" s="115"/>
      <c r="I62" s="116"/>
    </row>
    <row r="63" spans="6:9">
      <c r="F63" s="114"/>
      <c r="G63" s="115"/>
      <c r="H63" s="115"/>
      <c r="I63" s="116"/>
    </row>
    <row r="64" spans="6:9">
      <c r="F64" s="114"/>
      <c r="G64" s="115"/>
      <c r="H64" s="115"/>
      <c r="I64" s="116"/>
    </row>
    <row r="65" spans="6:9">
      <c r="F65" s="114"/>
      <c r="G65" s="115"/>
      <c r="H65" s="115"/>
      <c r="I65" s="116"/>
    </row>
    <row r="66" spans="6:9">
      <c r="F66" s="114"/>
      <c r="G66" s="115"/>
      <c r="H66" s="115"/>
      <c r="I66" s="116"/>
    </row>
    <row r="67" spans="6:9">
      <c r="F67" s="114"/>
      <c r="G67" s="115"/>
      <c r="H67" s="115"/>
      <c r="I67" s="116"/>
    </row>
    <row r="68" spans="6:9">
      <c r="F68" s="114"/>
      <c r="G68" s="115"/>
      <c r="H68" s="115"/>
      <c r="I68" s="116"/>
    </row>
    <row r="69" spans="6:9">
      <c r="F69" s="114"/>
      <c r="G69" s="115"/>
      <c r="H69" s="115"/>
      <c r="I69" s="116"/>
    </row>
    <row r="70" spans="6:9">
      <c r="F70" s="114"/>
      <c r="G70" s="115"/>
      <c r="H70" s="115"/>
      <c r="I70" s="116"/>
    </row>
    <row r="71" spans="6:9">
      <c r="F71" s="114"/>
      <c r="G71" s="115"/>
      <c r="H71" s="115"/>
      <c r="I71" s="116"/>
    </row>
    <row r="72" spans="6:9">
      <c r="F72" s="114"/>
      <c r="G72" s="115"/>
      <c r="H72" s="115"/>
      <c r="I72" s="116"/>
    </row>
    <row r="73" spans="6:9">
      <c r="F73" s="114"/>
      <c r="G73" s="115"/>
      <c r="H73" s="115"/>
      <c r="I73" s="116"/>
    </row>
    <row r="74" spans="6:9">
      <c r="F74" s="114"/>
      <c r="G74" s="115"/>
      <c r="H74" s="115"/>
      <c r="I74" s="116"/>
    </row>
    <row r="75" spans="6:9">
      <c r="F75" s="114"/>
      <c r="G75" s="115"/>
      <c r="H75" s="115"/>
      <c r="I75" s="116"/>
    </row>
    <row r="76" spans="6:9">
      <c r="F76" s="114"/>
      <c r="G76" s="115"/>
      <c r="H76" s="115"/>
      <c r="I76" s="116"/>
    </row>
    <row r="77" spans="6:9">
      <c r="F77" s="114"/>
      <c r="G77" s="115"/>
      <c r="H77" s="115"/>
      <c r="I77" s="116"/>
    </row>
    <row r="78" spans="6:9">
      <c r="F78" s="114"/>
      <c r="G78" s="115"/>
      <c r="H78" s="115"/>
      <c r="I78" s="116"/>
    </row>
    <row r="79" spans="6:9">
      <c r="F79" s="114"/>
      <c r="G79" s="115"/>
      <c r="H79" s="115"/>
      <c r="I79" s="116"/>
    </row>
    <row r="80" spans="6:9">
      <c r="F80" s="114"/>
      <c r="G80" s="115"/>
      <c r="H80" s="115"/>
      <c r="I80" s="116"/>
    </row>
    <row r="81" spans="6:9">
      <c r="F81" s="114"/>
      <c r="G81" s="115"/>
      <c r="H81" s="115"/>
      <c r="I81" s="116"/>
    </row>
    <row r="82" spans="6:9">
      <c r="F82" s="114"/>
      <c r="G82" s="115"/>
      <c r="H82" s="115"/>
      <c r="I82" s="116"/>
    </row>
    <row r="83" spans="6:9">
      <c r="F83" s="114"/>
      <c r="G83" s="115"/>
      <c r="H83" s="115"/>
      <c r="I83" s="116"/>
    </row>
    <row r="84" spans="6:9">
      <c r="F84" s="114"/>
      <c r="G84" s="115"/>
      <c r="H84" s="115"/>
      <c r="I84" s="116"/>
    </row>
    <row r="85" spans="6:9">
      <c r="F85" s="114"/>
      <c r="G85" s="115"/>
      <c r="H85" s="115"/>
      <c r="I85" s="116"/>
    </row>
    <row r="86" spans="6:9">
      <c r="F86" s="114"/>
      <c r="G86" s="115"/>
      <c r="H86" s="115"/>
      <c r="I86" s="116"/>
    </row>
    <row r="87" spans="6:9">
      <c r="F87" s="114"/>
      <c r="G87" s="115"/>
      <c r="H87" s="115"/>
      <c r="I87" s="116"/>
    </row>
    <row r="88" spans="6:9">
      <c r="F88" s="114"/>
      <c r="G88" s="115"/>
      <c r="H88" s="115"/>
      <c r="I88" s="116"/>
    </row>
    <row r="89" spans="6:9">
      <c r="F89" s="114"/>
      <c r="G89" s="115"/>
      <c r="H89" s="115"/>
      <c r="I89" s="116"/>
    </row>
    <row r="90" spans="6:9">
      <c r="F90" s="114"/>
      <c r="G90" s="115"/>
      <c r="H90" s="115"/>
      <c r="I90" s="116"/>
    </row>
    <row r="91" spans="6:9">
      <c r="F91" s="114"/>
      <c r="G91" s="115"/>
      <c r="H91" s="115"/>
      <c r="I91" s="116"/>
    </row>
  </sheetData>
  <mergeCells count="4">
    <mergeCell ref="A1:B1"/>
    <mergeCell ref="A2:B2"/>
    <mergeCell ref="G2:I2"/>
    <mergeCell ref="H40:I4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27"/>
  <sheetViews>
    <sheetView showGridLines="0" showZeros="0" zoomScaleNormal="100" workbookViewId="0">
      <selection activeCell="L252" sqref="L252"/>
    </sheetView>
  </sheetViews>
  <sheetFormatPr defaultColWidth="9.109375" defaultRowHeight="13.2"/>
  <cols>
    <col min="1" max="1" width="3.88671875" style="117" customWidth="1"/>
    <col min="2" max="2" width="12" style="117" customWidth="1"/>
    <col min="3" max="3" width="40.44140625" style="117" customWidth="1"/>
    <col min="4" max="4" width="5.5546875" style="117" customWidth="1"/>
    <col min="5" max="5" width="8.5546875" style="165" customWidth="1"/>
    <col min="6" max="6" width="9.88671875" style="117" customWidth="1"/>
    <col min="7" max="7" width="13.88671875" style="117" customWidth="1"/>
    <col min="8" max="16384" width="9.109375" style="117"/>
  </cols>
  <sheetData>
    <row r="1" spans="1:104" ht="15.6">
      <c r="A1" s="472" t="s">
        <v>53</v>
      </c>
      <c r="B1" s="472"/>
      <c r="C1" s="472"/>
      <c r="D1" s="472"/>
      <c r="E1" s="472"/>
      <c r="F1" s="472"/>
      <c r="G1" s="472"/>
    </row>
    <row r="2" spans="1:104" ht="13.8" thickBot="1">
      <c r="A2" s="118"/>
      <c r="B2" s="119"/>
      <c r="C2" s="120"/>
      <c r="D2" s="120"/>
      <c r="E2" s="121"/>
      <c r="F2" s="120"/>
      <c r="G2" s="120"/>
    </row>
    <row r="3" spans="1:104" ht="13.8" thickTop="1">
      <c r="A3" s="473" t="s">
        <v>4</v>
      </c>
      <c r="B3" s="474"/>
      <c r="C3" s="122" t="str">
        <f>CONCATENATE(cislostavby," ",nazevstavby)</f>
        <v xml:space="preserve"> ZŠ Milín</v>
      </c>
      <c r="D3" s="123"/>
      <c r="E3" s="124"/>
      <c r="F3" s="125">
        <f>Rekapitulace!H1</f>
        <v>0</v>
      </c>
      <c r="G3" s="126"/>
    </row>
    <row r="4" spans="1:104" ht="13.8" thickBot="1">
      <c r="A4" s="475" t="s">
        <v>1</v>
      </c>
      <c r="B4" s="476"/>
      <c r="C4" s="127" t="str">
        <f>CONCATENATE(cisloobjektu," ",nazevobjektu)</f>
        <v xml:space="preserve"> SO 02 Skleník</v>
      </c>
      <c r="D4" s="128"/>
      <c r="E4" s="477"/>
      <c r="F4" s="477"/>
      <c r="G4" s="478"/>
    </row>
    <row r="5" spans="1:104" ht="13.8" thickTop="1">
      <c r="A5" s="129"/>
      <c r="B5" s="130"/>
      <c r="C5" s="130"/>
      <c r="D5" s="118"/>
      <c r="E5" s="131"/>
      <c r="F5" s="118"/>
      <c r="G5" s="132"/>
    </row>
    <row r="6" spans="1:104">
      <c r="A6" s="133" t="s">
        <v>54</v>
      </c>
      <c r="B6" s="134" t="s">
        <v>55</v>
      </c>
      <c r="C6" s="134" t="s">
        <v>56</v>
      </c>
      <c r="D6" s="134" t="s">
        <v>57</v>
      </c>
      <c r="E6" s="135" t="s">
        <v>58</v>
      </c>
      <c r="F6" s="134" t="s">
        <v>59</v>
      </c>
      <c r="G6" s="136" t="s">
        <v>60</v>
      </c>
    </row>
    <row r="7" spans="1:104">
      <c r="A7" s="137" t="s">
        <v>61</v>
      </c>
      <c r="B7" s="138" t="s">
        <v>62</v>
      </c>
      <c r="C7" s="139" t="s">
        <v>63</v>
      </c>
      <c r="D7" s="140"/>
      <c r="E7" s="141"/>
      <c r="F7" s="141"/>
      <c r="G7" s="142"/>
      <c r="H7" s="143"/>
      <c r="I7" s="143"/>
      <c r="O7" s="144">
        <v>1</v>
      </c>
    </row>
    <row r="8" spans="1:104">
      <c r="A8" s="145">
        <v>1</v>
      </c>
      <c r="B8" s="146" t="s">
        <v>66</v>
      </c>
      <c r="C8" s="147" t="s">
        <v>67</v>
      </c>
      <c r="D8" s="148" t="s">
        <v>68</v>
      </c>
      <c r="E8" s="149">
        <v>146.12309999999999</v>
      </c>
      <c r="F8" s="149"/>
      <c r="G8" s="150">
        <f>E8*F8</f>
        <v>0</v>
      </c>
      <c r="O8" s="144">
        <v>2</v>
      </c>
      <c r="AA8" s="117">
        <v>12</v>
      </c>
      <c r="AB8" s="117">
        <v>0</v>
      </c>
      <c r="AC8" s="117">
        <v>1</v>
      </c>
      <c r="AZ8" s="117">
        <v>1</v>
      </c>
      <c r="BA8" s="117">
        <f>IF(AZ8=1,G8,0)</f>
        <v>0</v>
      </c>
      <c r="BB8" s="117">
        <f>IF(AZ8=2,G8,0)</f>
        <v>0</v>
      </c>
      <c r="BC8" s="117">
        <f>IF(AZ8=3,G8,0)</f>
        <v>0</v>
      </c>
      <c r="BD8" s="117">
        <f>IF(AZ8=4,G8,0)</f>
        <v>0</v>
      </c>
      <c r="BE8" s="117">
        <f>IF(AZ8=5,G8,0)</f>
        <v>0</v>
      </c>
      <c r="CZ8" s="117">
        <v>0</v>
      </c>
    </row>
    <row r="9" spans="1:104">
      <c r="A9" s="151"/>
      <c r="B9" s="152"/>
      <c r="C9" s="470" t="s">
        <v>69</v>
      </c>
      <c r="D9" s="471"/>
      <c r="E9" s="153">
        <v>3.7570000000000001</v>
      </c>
      <c r="F9" s="154"/>
      <c r="G9" s="155"/>
      <c r="M9" s="156" t="s">
        <v>69</v>
      </c>
      <c r="O9" s="144"/>
    </row>
    <row r="10" spans="1:104">
      <c r="A10" s="151"/>
      <c r="B10" s="152"/>
      <c r="C10" s="470" t="s">
        <v>70</v>
      </c>
      <c r="D10" s="471"/>
      <c r="E10" s="153">
        <v>136.7561</v>
      </c>
      <c r="F10" s="154"/>
      <c r="G10" s="155"/>
      <c r="M10" s="156" t="s">
        <v>70</v>
      </c>
      <c r="O10" s="144"/>
    </row>
    <row r="11" spans="1:104">
      <c r="A11" s="151"/>
      <c r="B11" s="152"/>
      <c r="C11" s="470" t="s">
        <v>71</v>
      </c>
      <c r="D11" s="471"/>
      <c r="E11" s="153">
        <v>5.61</v>
      </c>
      <c r="F11" s="154"/>
      <c r="G11" s="155"/>
      <c r="M11" s="156" t="s">
        <v>71</v>
      </c>
      <c r="O11" s="144"/>
    </row>
    <row r="12" spans="1:104">
      <c r="A12" s="145">
        <v>2</v>
      </c>
      <c r="B12" s="146" t="s">
        <v>72</v>
      </c>
      <c r="C12" s="147" t="s">
        <v>73</v>
      </c>
      <c r="D12" s="148" t="s">
        <v>68</v>
      </c>
      <c r="E12" s="149">
        <v>136.7561</v>
      </c>
      <c r="F12" s="149"/>
      <c r="G12" s="150">
        <f>E12*F12</f>
        <v>0</v>
      </c>
      <c r="O12" s="144">
        <v>2</v>
      </c>
      <c r="AA12" s="117">
        <v>12</v>
      </c>
      <c r="AB12" s="117">
        <v>0</v>
      </c>
      <c r="AC12" s="117">
        <v>2</v>
      </c>
      <c r="AZ12" s="117">
        <v>1</v>
      </c>
      <c r="BA12" s="117">
        <f>IF(AZ12=1,G12,0)</f>
        <v>0</v>
      </c>
      <c r="BB12" s="117">
        <f>IF(AZ12=2,G12,0)</f>
        <v>0</v>
      </c>
      <c r="BC12" s="117">
        <f>IF(AZ12=3,G12,0)</f>
        <v>0</v>
      </c>
      <c r="BD12" s="117">
        <f>IF(AZ12=4,G12,0)</f>
        <v>0</v>
      </c>
      <c r="BE12" s="117">
        <f>IF(AZ12=5,G12,0)</f>
        <v>0</v>
      </c>
      <c r="CZ12" s="117">
        <v>0</v>
      </c>
    </row>
    <row r="13" spans="1:104">
      <c r="A13" s="151"/>
      <c r="B13" s="152"/>
      <c r="C13" s="470" t="s">
        <v>74</v>
      </c>
      <c r="D13" s="471"/>
      <c r="E13" s="153">
        <v>0</v>
      </c>
      <c r="F13" s="154"/>
      <c r="G13" s="155"/>
      <c r="M13" s="156" t="s">
        <v>74</v>
      </c>
      <c r="O13" s="144"/>
    </row>
    <row r="14" spans="1:104">
      <c r="A14" s="151"/>
      <c r="B14" s="152"/>
      <c r="C14" s="470" t="s">
        <v>70</v>
      </c>
      <c r="D14" s="471"/>
      <c r="E14" s="153">
        <v>136.7561</v>
      </c>
      <c r="F14" s="154"/>
      <c r="G14" s="155"/>
      <c r="M14" s="156" t="s">
        <v>70</v>
      </c>
      <c r="O14" s="144"/>
    </row>
    <row r="15" spans="1:104" ht="21">
      <c r="A15" s="145">
        <v>3</v>
      </c>
      <c r="B15" s="146" t="s">
        <v>75</v>
      </c>
      <c r="C15" s="147" t="s">
        <v>76</v>
      </c>
      <c r="D15" s="148" t="s">
        <v>68</v>
      </c>
      <c r="E15" s="149">
        <v>31.92</v>
      </c>
      <c r="F15" s="149"/>
      <c r="G15" s="150">
        <f>E15*F15</f>
        <v>0</v>
      </c>
      <c r="O15" s="144">
        <v>2</v>
      </c>
      <c r="AA15" s="117">
        <v>12</v>
      </c>
      <c r="AB15" s="117">
        <v>0</v>
      </c>
      <c r="AC15" s="117">
        <v>3</v>
      </c>
      <c r="AZ15" s="117">
        <v>1</v>
      </c>
      <c r="BA15" s="117">
        <f>IF(AZ15=1,G15,0)</f>
        <v>0</v>
      </c>
      <c r="BB15" s="117">
        <f>IF(AZ15=2,G15,0)</f>
        <v>0</v>
      </c>
      <c r="BC15" s="117">
        <f>IF(AZ15=3,G15,0)</f>
        <v>0</v>
      </c>
      <c r="BD15" s="117">
        <f>IF(AZ15=4,G15,0)</f>
        <v>0</v>
      </c>
      <c r="BE15" s="117">
        <f>IF(AZ15=5,G15,0)</f>
        <v>0</v>
      </c>
      <c r="CZ15" s="117">
        <v>0</v>
      </c>
    </row>
    <row r="16" spans="1:104">
      <c r="A16" s="151"/>
      <c r="B16" s="152"/>
      <c r="C16" s="470" t="s">
        <v>77</v>
      </c>
      <c r="D16" s="471"/>
      <c r="E16" s="153">
        <v>14.4</v>
      </c>
      <c r="F16" s="154"/>
      <c r="G16" s="155"/>
      <c r="M16" s="156" t="s">
        <v>77</v>
      </c>
      <c r="O16" s="144"/>
    </row>
    <row r="17" spans="1:104">
      <c r="A17" s="151"/>
      <c r="B17" s="152"/>
      <c r="C17" s="470" t="s">
        <v>78</v>
      </c>
      <c r="D17" s="471"/>
      <c r="E17" s="153">
        <v>17.52</v>
      </c>
      <c r="F17" s="154"/>
      <c r="G17" s="155"/>
      <c r="M17" s="156" t="s">
        <v>78</v>
      </c>
      <c r="O17" s="144"/>
    </row>
    <row r="18" spans="1:104" ht="21">
      <c r="A18" s="145">
        <v>4</v>
      </c>
      <c r="B18" s="146" t="s">
        <v>79</v>
      </c>
      <c r="C18" s="147" t="s">
        <v>80</v>
      </c>
      <c r="D18" s="148" t="s">
        <v>68</v>
      </c>
      <c r="E18" s="149">
        <v>205.13409999999999</v>
      </c>
      <c r="F18" s="149"/>
      <c r="G18" s="150">
        <f>E18*F18</f>
        <v>0</v>
      </c>
      <c r="O18" s="144">
        <v>2</v>
      </c>
      <c r="AA18" s="117">
        <v>12</v>
      </c>
      <c r="AB18" s="117">
        <v>0</v>
      </c>
      <c r="AC18" s="117">
        <v>4</v>
      </c>
      <c r="AZ18" s="117">
        <v>1</v>
      </c>
      <c r="BA18" s="117">
        <f>IF(AZ18=1,G18,0)</f>
        <v>0</v>
      </c>
      <c r="BB18" s="117">
        <f>IF(AZ18=2,G18,0)</f>
        <v>0</v>
      </c>
      <c r="BC18" s="117">
        <f>IF(AZ18=3,G18,0)</f>
        <v>0</v>
      </c>
      <c r="BD18" s="117">
        <f>IF(AZ18=4,G18,0)</f>
        <v>0</v>
      </c>
      <c r="BE18" s="117">
        <f>IF(AZ18=5,G18,0)</f>
        <v>0</v>
      </c>
      <c r="CZ18" s="117">
        <v>0</v>
      </c>
    </row>
    <row r="19" spans="1:104">
      <c r="A19" s="151"/>
      <c r="B19" s="152"/>
      <c r="C19" s="470" t="s">
        <v>81</v>
      </c>
      <c r="D19" s="471"/>
      <c r="E19" s="153">
        <v>205.13409999999999</v>
      </c>
      <c r="F19" s="154"/>
      <c r="G19" s="155"/>
      <c r="M19" s="156" t="s">
        <v>81</v>
      </c>
      <c r="O19" s="144"/>
    </row>
    <row r="20" spans="1:104">
      <c r="A20" s="145">
        <v>5</v>
      </c>
      <c r="B20" s="146" t="s">
        <v>82</v>
      </c>
      <c r="C20" s="147" t="s">
        <v>83</v>
      </c>
      <c r="D20" s="148" t="s">
        <v>68</v>
      </c>
      <c r="E20" s="149">
        <v>27.84</v>
      </c>
      <c r="F20" s="149"/>
      <c r="G20" s="150">
        <f>E20*F20</f>
        <v>0</v>
      </c>
      <c r="O20" s="144">
        <v>2</v>
      </c>
      <c r="AA20" s="117">
        <v>12</v>
      </c>
      <c r="AB20" s="117">
        <v>0</v>
      </c>
      <c r="AC20" s="117">
        <v>5</v>
      </c>
      <c r="AZ20" s="117">
        <v>1</v>
      </c>
      <c r="BA20" s="117">
        <f>IF(AZ20=1,G20,0)</f>
        <v>0</v>
      </c>
      <c r="BB20" s="117">
        <f>IF(AZ20=2,G20,0)</f>
        <v>0</v>
      </c>
      <c r="BC20" s="117">
        <f>IF(AZ20=3,G20,0)</f>
        <v>0</v>
      </c>
      <c r="BD20" s="117">
        <f>IF(AZ20=4,G20,0)</f>
        <v>0</v>
      </c>
      <c r="BE20" s="117">
        <f>IF(AZ20=5,G20,0)</f>
        <v>0</v>
      </c>
      <c r="CZ20" s="117">
        <v>1.67</v>
      </c>
    </row>
    <row r="21" spans="1:104">
      <c r="A21" s="151"/>
      <c r="B21" s="152"/>
      <c r="C21" s="470" t="s">
        <v>84</v>
      </c>
      <c r="D21" s="471"/>
      <c r="E21" s="153">
        <v>7.2</v>
      </c>
      <c r="F21" s="154"/>
      <c r="G21" s="155"/>
      <c r="M21" s="156" t="s">
        <v>84</v>
      </c>
      <c r="O21" s="144"/>
    </row>
    <row r="22" spans="1:104">
      <c r="A22" s="151"/>
      <c r="B22" s="152"/>
      <c r="C22" s="470" t="s">
        <v>85</v>
      </c>
      <c r="D22" s="471"/>
      <c r="E22" s="153">
        <v>20.64</v>
      </c>
      <c r="F22" s="154"/>
      <c r="G22" s="155"/>
      <c r="M22" s="156" t="s">
        <v>85</v>
      </c>
      <c r="O22" s="144"/>
    </row>
    <row r="23" spans="1:104">
      <c r="A23" s="145">
        <v>6</v>
      </c>
      <c r="B23" s="146" t="s">
        <v>86</v>
      </c>
      <c r="C23" s="147" t="s">
        <v>87</v>
      </c>
      <c r="D23" s="148" t="s">
        <v>88</v>
      </c>
      <c r="E23" s="149">
        <v>100.955</v>
      </c>
      <c r="F23" s="149"/>
      <c r="G23" s="150">
        <f>E23*F23</f>
        <v>0</v>
      </c>
      <c r="O23" s="144">
        <v>2</v>
      </c>
      <c r="AA23" s="117">
        <v>12</v>
      </c>
      <c r="AB23" s="117">
        <v>0</v>
      </c>
      <c r="AC23" s="117">
        <v>6</v>
      </c>
      <c r="AZ23" s="117">
        <v>1</v>
      </c>
      <c r="BA23" s="117">
        <f>IF(AZ23=1,G23,0)</f>
        <v>0</v>
      </c>
      <c r="BB23" s="117">
        <f>IF(AZ23=2,G23,0)</f>
        <v>0</v>
      </c>
      <c r="BC23" s="117">
        <f>IF(AZ23=3,G23,0)</f>
        <v>0</v>
      </c>
      <c r="BD23" s="117">
        <f>IF(AZ23=4,G23,0)</f>
        <v>0</v>
      </c>
      <c r="BE23" s="117">
        <f>IF(AZ23=5,G23,0)</f>
        <v>0</v>
      </c>
      <c r="CZ23" s="117">
        <v>0</v>
      </c>
    </row>
    <row r="24" spans="1:104">
      <c r="A24" s="151"/>
      <c r="B24" s="152"/>
      <c r="C24" s="470" t="s">
        <v>89</v>
      </c>
      <c r="D24" s="471"/>
      <c r="E24" s="153">
        <v>100.955</v>
      </c>
      <c r="F24" s="154"/>
      <c r="G24" s="155"/>
      <c r="M24" s="156" t="s">
        <v>89</v>
      </c>
      <c r="O24" s="144"/>
    </row>
    <row r="25" spans="1:104">
      <c r="A25" s="145">
        <v>7</v>
      </c>
      <c r="B25" s="146" t="s">
        <v>90</v>
      </c>
      <c r="C25" s="147" t="s">
        <v>91</v>
      </c>
      <c r="D25" s="148" t="s">
        <v>68</v>
      </c>
      <c r="E25" s="149">
        <v>205.2</v>
      </c>
      <c r="F25" s="149"/>
      <c r="G25" s="150">
        <f>E25*F25</f>
        <v>0</v>
      </c>
      <c r="O25" s="144">
        <v>2</v>
      </c>
      <c r="AA25" s="117">
        <v>12</v>
      </c>
      <c r="AB25" s="117">
        <v>0</v>
      </c>
      <c r="AC25" s="117">
        <v>7</v>
      </c>
      <c r="AZ25" s="117">
        <v>1</v>
      </c>
      <c r="BA25" s="117">
        <f>IF(AZ25=1,G25,0)</f>
        <v>0</v>
      </c>
      <c r="BB25" s="117">
        <f>IF(AZ25=2,G25,0)</f>
        <v>0</v>
      </c>
      <c r="BC25" s="117">
        <f>IF(AZ25=3,G25,0)</f>
        <v>0</v>
      </c>
      <c r="BD25" s="117">
        <f>IF(AZ25=4,G25,0)</f>
        <v>0</v>
      </c>
      <c r="BE25" s="117">
        <f>IF(AZ25=5,G25,0)</f>
        <v>0</v>
      </c>
      <c r="CZ25" s="117">
        <v>0</v>
      </c>
    </row>
    <row r="26" spans="1:104" ht="21">
      <c r="A26" s="145">
        <v>8</v>
      </c>
      <c r="B26" s="146" t="s">
        <v>92</v>
      </c>
      <c r="C26" s="147" t="s">
        <v>93</v>
      </c>
      <c r="D26" s="148" t="s">
        <v>88</v>
      </c>
      <c r="E26" s="149">
        <v>47.26</v>
      </c>
      <c r="F26" s="149"/>
      <c r="G26" s="150">
        <f>E26*F26</f>
        <v>0</v>
      </c>
      <c r="O26" s="144">
        <v>2</v>
      </c>
      <c r="AA26" s="117">
        <v>12</v>
      </c>
      <c r="AB26" s="117">
        <v>0</v>
      </c>
      <c r="AC26" s="117">
        <v>8</v>
      </c>
      <c r="AZ26" s="117">
        <v>1</v>
      </c>
      <c r="BA26" s="117">
        <f>IF(AZ26=1,G26,0)</f>
        <v>0</v>
      </c>
      <c r="BB26" s="117">
        <f>IF(AZ26=2,G26,0)</f>
        <v>0</v>
      </c>
      <c r="BC26" s="117">
        <f>IF(AZ26=3,G26,0)</f>
        <v>0</v>
      </c>
      <c r="BD26" s="117">
        <f>IF(AZ26=4,G26,0)</f>
        <v>0</v>
      </c>
      <c r="BE26" s="117">
        <f>IF(AZ26=5,G26,0)</f>
        <v>0</v>
      </c>
      <c r="CZ26" s="117">
        <v>3.0000000000000001E-5</v>
      </c>
    </row>
    <row r="27" spans="1:104">
      <c r="A27" s="151"/>
      <c r="B27" s="152"/>
      <c r="C27" s="470" t="s">
        <v>94</v>
      </c>
      <c r="D27" s="471"/>
      <c r="E27" s="153">
        <v>47.26</v>
      </c>
      <c r="F27" s="154"/>
      <c r="G27" s="155"/>
      <c r="M27" s="156" t="s">
        <v>94</v>
      </c>
      <c r="O27" s="144"/>
    </row>
    <row r="28" spans="1:104">
      <c r="A28" s="145">
        <v>9</v>
      </c>
      <c r="B28" s="146" t="s">
        <v>95</v>
      </c>
      <c r="C28" s="147" t="s">
        <v>96</v>
      </c>
      <c r="D28" s="148" t="s">
        <v>88</v>
      </c>
      <c r="E28" s="149">
        <v>216</v>
      </c>
      <c r="F28" s="149"/>
      <c r="G28" s="150">
        <f>E28*F28</f>
        <v>0</v>
      </c>
      <c r="O28" s="144">
        <v>2</v>
      </c>
      <c r="AA28" s="117">
        <v>12</v>
      </c>
      <c r="AB28" s="117">
        <v>0</v>
      </c>
      <c r="AC28" s="117">
        <v>9</v>
      </c>
      <c r="AZ28" s="117">
        <v>1</v>
      </c>
      <c r="BA28" s="117">
        <f>IF(AZ28=1,G28,0)</f>
        <v>0</v>
      </c>
      <c r="BB28" s="117">
        <f>IF(AZ28=2,G28,0)</f>
        <v>0</v>
      </c>
      <c r="BC28" s="117">
        <f>IF(AZ28=3,G28,0)</f>
        <v>0</v>
      </c>
      <c r="BD28" s="117">
        <f>IF(AZ28=4,G28,0)</f>
        <v>0</v>
      </c>
      <c r="BE28" s="117">
        <f>IF(AZ28=5,G28,0)</f>
        <v>0</v>
      </c>
      <c r="CZ28" s="117">
        <v>0</v>
      </c>
    </row>
    <row r="29" spans="1:104">
      <c r="A29" s="151"/>
      <c r="B29" s="152"/>
      <c r="C29" s="470" t="s">
        <v>97</v>
      </c>
      <c r="D29" s="471"/>
      <c r="E29" s="153">
        <v>216</v>
      </c>
      <c r="F29" s="154"/>
      <c r="G29" s="155"/>
      <c r="M29" s="156" t="s">
        <v>97</v>
      </c>
      <c r="O29" s="144"/>
    </row>
    <row r="30" spans="1:104">
      <c r="A30" s="151"/>
      <c r="B30" s="152"/>
      <c r="C30" s="470" t="s">
        <v>98</v>
      </c>
      <c r="D30" s="471"/>
      <c r="E30" s="153">
        <v>0</v>
      </c>
      <c r="F30" s="154"/>
      <c r="G30" s="155"/>
      <c r="M30" s="156" t="s">
        <v>98</v>
      </c>
      <c r="O30" s="144"/>
    </row>
    <row r="31" spans="1:104">
      <c r="A31" s="145">
        <v>10</v>
      </c>
      <c r="B31" s="146" t="s">
        <v>99</v>
      </c>
      <c r="C31" s="147" t="s">
        <v>100</v>
      </c>
      <c r="D31" s="148" t="s">
        <v>68</v>
      </c>
      <c r="E31" s="149">
        <v>72.069999999999993</v>
      </c>
      <c r="F31" s="149"/>
      <c r="G31" s="150">
        <f>E31*F31</f>
        <v>0</v>
      </c>
      <c r="O31" s="144">
        <v>2</v>
      </c>
      <c r="AA31" s="117">
        <v>12</v>
      </c>
      <c r="AB31" s="117">
        <v>0</v>
      </c>
      <c r="AC31" s="117">
        <v>10</v>
      </c>
      <c r="AZ31" s="117">
        <v>1</v>
      </c>
      <c r="BA31" s="117">
        <f>IF(AZ31=1,G31,0)</f>
        <v>0</v>
      </c>
      <c r="BB31" s="117">
        <f>IF(AZ31=2,G31,0)</f>
        <v>0</v>
      </c>
      <c r="BC31" s="117">
        <f>IF(AZ31=3,G31,0)</f>
        <v>0</v>
      </c>
      <c r="BD31" s="117">
        <f>IF(AZ31=4,G31,0)</f>
        <v>0</v>
      </c>
      <c r="BE31" s="117">
        <f>IF(AZ31=5,G31,0)</f>
        <v>0</v>
      </c>
      <c r="CZ31" s="117">
        <v>0</v>
      </c>
    </row>
    <row r="32" spans="1:104">
      <c r="A32" s="151"/>
      <c r="B32" s="152"/>
      <c r="C32" s="470" t="s">
        <v>101</v>
      </c>
      <c r="D32" s="471"/>
      <c r="E32" s="153">
        <v>0</v>
      </c>
      <c r="F32" s="154"/>
      <c r="G32" s="155"/>
      <c r="M32" s="156" t="s">
        <v>101</v>
      </c>
      <c r="O32" s="144"/>
    </row>
    <row r="33" spans="1:104">
      <c r="A33" s="151"/>
      <c r="B33" s="152"/>
      <c r="C33" s="470" t="s">
        <v>102</v>
      </c>
      <c r="D33" s="471"/>
      <c r="E33" s="153">
        <v>72.069999999999993</v>
      </c>
      <c r="F33" s="154"/>
      <c r="G33" s="155"/>
      <c r="M33" s="156" t="s">
        <v>102</v>
      </c>
      <c r="O33" s="144"/>
    </row>
    <row r="34" spans="1:104">
      <c r="A34" s="145">
        <v>11</v>
      </c>
      <c r="B34" s="146" t="s">
        <v>103</v>
      </c>
      <c r="C34" s="147" t="s">
        <v>104</v>
      </c>
      <c r="D34" s="148" t="s">
        <v>68</v>
      </c>
      <c r="E34" s="149">
        <v>72</v>
      </c>
      <c r="F34" s="149"/>
      <c r="G34" s="150">
        <f>E34*F34</f>
        <v>0</v>
      </c>
      <c r="O34" s="144">
        <v>2</v>
      </c>
      <c r="AA34" s="117">
        <v>12</v>
      </c>
      <c r="AB34" s="117">
        <v>0</v>
      </c>
      <c r="AC34" s="117">
        <v>11</v>
      </c>
      <c r="AZ34" s="117">
        <v>1</v>
      </c>
      <c r="BA34" s="117">
        <f>IF(AZ34=1,G34,0)</f>
        <v>0</v>
      </c>
      <c r="BB34" s="117">
        <f>IF(AZ34=2,G34,0)</f>
        <v>0</v>
      </c>
      <c r="BC34" s="117">
        <f>IF(AZ34=3,G34,0)</f>
        <v>0</v>
      </c>
      <c r="BD34" s="117">
        <f>IF(AZ34=4,G34,0)</f>
        <v>0</v>
      </c>
      <c r="BE34" s="117">
        <f>IF(AZ34=5,G34,0)</f>
        <v>0</v>
      </c>
      <c r="CZ34" s="117">
        <v>0</v>
      </c>
    </row>
    <row r="35" spans="1:104">
      <c r="A35" s="157"/>
      <c r="B35" s="158" t="s">
        <v>64</v>
      </c>
      <c r="C35" s="159" t="str">
        <f>CONCATENATE(B7," ",C7)</f>
        <v>1 Zemní práce</v>
      </c>
      <c r="D35" s="157"/>
      <c r="E35" s="160"/>
      <c r="F35" s="160"/>
      <c r="G35" s="161">
        <f>SUM(G7:G34)</f>
        <v>0</v>
      </c>
      <c r="O35" s="144">
        <v>4</v>
      </c>
      <c r="BA35" s="162">
        <f>SUM(BA7:BA34)</f>
        <v>0</v>
      </c>
      <c r="BB35" s="162">
        <f>SUM(BB7:BB34)</f>
        <v>0</v>
      </c>
      <c r="BC35" s="162">
        <f>SUM(BC7:BC34)</f>
        <v>0</v>
      </c>
      <c r="BD35" s="162">
        <f>SUM(BD7:BD34)</f>
        <v>0</v>
      </c>
      <c r="BE35" s="162">
        <f>SUM(BE7:BE34)</f>
        <v>0</v>
      </c>
    </row>
    <row r="36" spans="1:104">
      <c r="A36" s="137" t="s">
        <v>61</v>
      </c>
      <c r="B36" s="138" t="s">
        <v>105</v>
      </c>
      <c r="C36" s="139" t="s">
        <v>106</v>
      </c>
      <c r="D36" s="140"/>
      <c r="E36" s="141"/>
      <c r="F36" s="141"/>
      <c r="G36" s="142"/>
      <c r="H36" s="143"/>
      <c r="I36" s="143"/>
      <c r="O36" s="144">
        <v>1</v>
      </c>
    </row>
    <row r="37" spans="1:104" ht="21">
      <c r="A37" s="145">
        <v>12</v>
      </c>
      <c r="B37" s="146" t="s">
        <v>107</v>
      </c>
      <c r="C37" s="147" t="s">
        <v>108</v>
      </c>
      <c r="D37" s="148" t="s">
        <v>68</v>
      </c>
      <c r="E37" s="149">
        <v>16.3552</v>
      </c>
      <c r="F37" s="149"/>
      <c r="G37" s="150">
        <f>E37*F37</f>
        <v>0</v>
      </c>
      <c r="O37" s="144">
        <v>2</v>
      </c>
      <c r="AA37" s="117">
        <v>12</v>
      </c>
      <c r="AB37" s="117">
        <v>0</v>
      </c>
      <c r="AC37" s="117">
        <v>12</v>
      </c>
      <c r="AZ37" s="117">
        <v>1</v>
      </c>
      <c r="BA37" s="117">
        <f>IF(AZ37=1,G37,0)</f>
        <v>0</v>
      </c>
      <c r="BB37" s="117">
        <f>IF(AZ37=2,G37,0)</f>
        <v>0</v>
      </c>
      <c r="BC37" s="117">
        <f>IF(AZ37=3,G37,0)</f>
        <v>0</v>
      </c>
      <c r="BD37" s="117">
        <f>IF(AZ37=4,G37,0)</f>
        <v>0</v>
      </c>
      <c r="BE37" s="117">
        <f>IF(AZ37=5,G37,0)</f>
        <v>0</v>
      </c>
      <c r="CZ37" s="117">
        <v>2.73637</v>
      </c>
    </row>
    <row r="38" spans="1:104">
      <c r="A38" s="151"/>
      <c r="B38" s="152"/>
      <c r="C38" s="470" t="s">
        <v>109</v>
      </c>
      <c r="D38" s="471"/>
      <c r="E38" s="153">
        <v>13.795199999999999</v>
      </c>
      <c r="F38" s="154"/>
      <c r="G38" s="155"/>
      <c r="M38" s="156" t="s">
        <v>109</v>
      </c>
      <c r="O38" s="144"/>
    </row>
    <row r="39" spans="1:104">
      <c r="A39" s="151"/>
      <c r="B39" s="152"/>
      <c r="C39" s="470" t="s">
        <v>110</v>
      </c>
      <c r="D39" s="471"/>
      <c r="E39" s="153">
        <v>2.56</v>
      </c>
      <c r="F39" s="154"/>
      <c r="G39" s="155"/>
      <c r="M39" s="156" t="s">
        <v>110</v>
      </c>
      <c r="O39" s="144"/>
    </row>
    <row r="40" spans="1:104" ht="21">
      <c r="A40" s="145">
        <v>13</v>
      </c>
      <c r="B40" s="146" t="s">
        <v>111</v>
      </c>
      <c r="C40" s="147" t="s">
        <v>112</v>
      </c>
      <c r="D40" s="148" t="s">
        <v>88</v>
      </c>
      <c r="E40" s="149">
        <v>14.37</v>
      </c>
      <c r="F40" s="149"/>
      <c r="G40" s="150">
        <f>E40*F40</f>
        <v>0</v>
      </c>
      <c r="O40" s="144">
        <v>2</v>
      </c>
      <c r="AA40" s="117">
        <v>12</v>
      </c>
      <c r="AB40" s="117">
        <v>0</v>
      </c>
      <c r="AC40" s="117">
        <v>13</v>
      </c>
      <c r="AZ40" s="117">
        <v>1</v>
      </c>
      <c r="BA40" s="117">
        <f>IF(AZ40=1,G40,0)</f>
        <v>0</v>
      </c>
      <c r="BB40" s="117">
        <f>IF(AZ40=2,G40,0)</f>
        <v>0</v>
      </c>
      <c r="BC40" s="117">
        <f>IF(AZ40=3,G40,0)</f>
        <v>0</v>
      </c>
      <c r="BD40" s="117">
        <f>IF(AZ40=4,G40,0)</f>
        <v>0</v>
      </c>
      <c r="BE40" s="117">
        <f>IF(AZ40=5,G40,0)</f>
        <v>0</v>
      </c>
      <c r="CZ40" s="117">
        <v>0.92384999999999995</v>
      </c>
    </row>
    <row r="41" spans="1:104">
      <c r="A41" s="151"/>
      <c r="B41" s="152"/>
      <c r="C41" s="470" t="s">
        <v>113</v>
      </c>
      <c r="D41" s="471"/>
      <c r="E41" s="153">
        <v>14.37</v>
      </c>
      <c r="F41" s="154"/>
      <c r="G41" s="155"/>
      <c r="M41" s="156" t="s">
        <v>113</v>
      </c>
      <c r="O41" s="144"/>
    </row>
    <row r="42" spans="1:104" ht="21">
      <c r="A42" s="145">
        <v>14</v>
      </c>
      <c r="B42" s="146" t="s">
        <v>114</v>
      </c>
      <c r="C42" s="147" t="s">
        <v>115</v>
      </c>
      <c r="D42" s="148" t="s">
        <v>88</v>
      </c>
      <c r="E42" s="149">
        <v>58.4</v>
      </c>
      <c r="F42" s="149"/>
      <c r="G42" s="150">
        <f>E42*F42</f>
        <v>0</v>
      </c>
      <c r="O42" s="144">
        <v>2</v>
      </c>
      <c r="AA42" s="117">
        <v>12</v>
      </c>
      <c r="AB42" s="117">
        <v>0</v>
      </c>
      <c r="AC42" s="117">
        <v>14</v>
      </c>
      <c r="AZ42" s="117">
        <v>1</v>
      </c>
      <c r="BA42" s="117">
        <f>IF(AZ42=1,G42,0)</f>
        <v>0</v>
      </c>
      <c r="BB42" s="117">
        <f>IF(AZ42=2,G42,0)</f>
        <v>0</v>
      </c>
      <c r="BC42" s="117">
        <f>IF(AZ42=3,G42,0)</f>
        <v>0</v>
      </c>
      <c r="BD42" s="117">
        <f>IF(AZ42=4,G42,0)</f>
        <v>0</v>
      </c>
      <c r="BE42" s="117">
        <f>IF(AZ42=5,G42,0)</f>
        <v>0</v>
      </c>
      <c r="CZ42" s="117">
        <v>0.7026</v>
      </c>
    </row>
    <row r="43" spans="1:104">
      <c r="A43" s="151"/>
      <c r="B43" s="152"/>
      <c r="C43" s="470" t="s">
        <v>116</v>
      </c>
      <c r="D43" s="471"/>
      <c r="E43" s="153">
        <v>29.2</v>
      </c>
      <c r="F43" s="154"/>
      <c r="G43" s="155"/>
      <c r="M43" s="156" t="s">
        <v>116</v>
      </c>
      <c r="O43" s="144"/>
    </row>
    <row r="44" spans="1:104">
      <c r="A44" s="151"/>
      <c r="B44" s="152"/>
      <c r="C44" s="470" t="s">
        <v>117</v>
      </c>
      <c r="D44" s="471"/>
      <c r="E44" s="153">
        <v>29.2</v>
      </c>
      <c r="F44" s="154"/>
      <c r="G44" s="155"/>
      <c r="M44" s="156" t="s">
        <v>117</v>
      </c>
      <c r="O44" s="144"/>
    </row>
    <row r="45" spans="1:104">
      <c r="A45" s="145">
        <v>15</v>
      </c>
      <c r="B45" s="146" t="s">
        <v>118</v>
      </c>
      <c r="C45" s="147" t="s">
        <v>119</v>
      </c>
      <c r="D45" s="148" t="s">
        <v>88</v>
      </c>
      <c r="E45" s="149">
        <v>121.68</v>
      </c>
      <c r="F45" s="149"/>
      <c r="G45" s="150">
        <f>E45*F45</f>
        <v>0</v>
      </c>
      <c r="O45" s="144">
        <v>2</v>
      </c>
      <c r="AA45" s="117">
        <v>12</v>
      </c>
      <c r="AB45" s="117">
        <v>0</v>
      </c>
      <c r="AC45" s="117">
        <v>15</v>
      </c>
      <c r="AZ45" s="117">
        <v>1</v>
      </c>
      <c r="BA45" s="117">
        <f>IF(AZ45=1,G45,0)</f>
        <v>0</v>
      </c>
      <c r="BB45" s="117">
        <f>IF(AZ45=2,G45,0)</f>
        <v>0</v>
      </c>
      <c r="BC45" s="117">
        <f>IF(AZ45=3,G45,0)</f>
        <v>0</v>
      </c>
      <c r="BD45" s="117">
        <f>IF(AZ45=4,G45,0)</f>
        <v>0</v>
      </c>
      <c r="BE45" s="117">
        <f>IF(AZ45=5,G45,0)</f>
        <v>0</v>
      </c>
      <c r="CZ45" s="117">
        <v>0.19397</v>
      </c>
    </row>
    <row r="46" spans="1:104" ht="21">
      <c r="A46" s="145">
        <v>16</v>
      </c>
      <c r="B46" s="146" t="s">
        <v>120</v>
      </c>
      <c r="C46" s="147" t="s">
        <v>121</v>
      </c>
      <c r="D46" s="148" t="s">
        <v>122</v>
      </c>
      <c r="E46" s="149">
        <v>88</v>
      </c>
      <c r="F46" s="149"/>
      <c r="G46" s="150">
        <f>E46*F46</f>
        <v>0</v>
      </c>
      <c r="O46" s="144">
        <v>2</v>
      </c>
      <c r="AA46" s="117">
        <v>12</v>
      </c>
      <c r="AB46" s="117">
        <v>0</v>
      </c>
      <c r="AC46" s="117">
        <v>16</v>
      </c>
      <c r="AZ46" s="117">
        <v>1</v>
      </c>
      <c r="BA46" s="117">
        <f>IF(AZ46=1,G46,0)</f>
        <v>0</v>
      </c>
      <c r="BB46" s="117">
        <f>IF(AZ46=2,G46,0)</f>
        <v>0</v>
      </c>
      <c r="BC46" s="117">
        <f>IF(AZ46=3,G46,0)</f>
        <v>0</v>
      </c>
      <c r="BD46" s="117">
        <f>IF(AZ46=4,G46,0)</f>
        <v>0</v>
      </c>
      <c r="BE46" s="117">
        <f>IF(AZ46=5,G46,0)</f>
        <v>0</v>
      </c>
      <c r="CZ46" s="117">
        <v>0.43025000000000002</v>
      </c>
    </row>
    <row r="47" spans="1:104">
      <c r="A47" s="151"/>
      <c r="B47" s="152"/>
      <c r="C47" s="470">
        <v>80</v>
      </c>
      <c r="D47" s="471"/>
      <c r="E47" s="153">
        <v>80</v>
      </c>
      <c r="F47" s="154"/>
      <c r="G47" s="155"/>
      <c r="M47" s="156">
        <v>80</v>
      </c>
      <c r="O47" s="144"/>
    </row>
    <row r="48" spans="1:104">
      <c r="A48" s="151"/>
      <c r="B48" s="152"/>
      <c r="C48" s="470" t="s">
        <v>123</v>
      </c>
      <c r="D48" s="471"/>
      <c r="E48" s="153">
        <v>8</v>
      </c>
      <c r="F48" s="154"/>
      <c r="G48" s="155"/>
      <c r="M48" s="156" t="s">
        <v>123</v>
      </c>
      <c r="O48" s="144"/>
    </row>
    <row r="49" spans="1:104">
      <c r="A49" s="145">
        <v>17</v>
      </c>
      <c r="B49" s="146" t="s">
        <v>124</v>
      </c>
      <c r="C49" s="147" t="s">
        <v>125</v>
      </c>
      <c r="D49" s="148" t="s">
        <v>126</v>
      </c>
      <c r="E49" s="149">
        <v>10</v>
      </c>
      <c r="F49" s="149"/>
      <c r="G49" s="150">
        <f>E49*F49</f>
        <v>0</v>
      </c>
      <c r="O49" s="144">
        <v>2</v>
      </c>
      <c r="AA49" s="117">
        <v>12</v>
      </c>
      <c r="AB49" s="117">
        <v>0</v>
      </c>
      <c r="AC49" s="117">
        <v>17</v>
      </c>
      <c r="AZ49" s="117">
        <v>1</v>
      </c>
      <c r="BA49" s="117">
        <f>IF(AZ49=1,G49,0)</f>
        <v>0</v>
      </c>
      <c r="BB49" s="117">
        <f>IF(AZ49=2,G49,0)</f>
        <v>0</v>
      </c>
      <c r="BC49" s="117">
        <f>IF(AZ49=3,G49,0)</f>
        <v>0</v>
      </c>
      <c r="BD49" s="117">
        <f>IF(AZ49=4,G49,0)</f>
        <v>0</v>
      </c>
      <c r="BE49" s="117">
        <f>IF(AZ49=5,G49,0)</f>
        <v>0</v>
      </c>
      <c r="CZ49" s="117">
        <v>1.409E-2</v>
      </c>
    </row>
    <row r="50" spans="1:104">
      <c r="A50" s="157"/>
      <c r="B50" s="158" t="s">
        <v>64</v>
      </c>
      <c r="C50" s="159" t="str">
        <f>CONCATENATE(B36," ",C36)</f>
        <v>2 Základy</v>
      </c>
      <c r="D50" s="157"/>
      <c r="E50" s="160"/>
      <c r="F50" s="160"/>
      <c r="G50" s="161">
        <f>SUM(G36:G49)</f>
        <v>0</v>
      </c>
      <c r="O50" s="144">
        <v>4</v>
      </c>
      <c r="BA50" s="162">
        <f>SUM(BA36:BA49)</f>
        <v>0</v>
      </c>
      <c r="BB50" s="162">
        <f>SUM(BB36:BB49)</f>
        <v>0</v>
      </c>
      <c r="BC50" s="162">
        <f>SUM(BC36:BC49)</f>
        <v>0</v>
      </c>
      <c r="BD50" s="162">
        <f>SUM(BD36:BD49)</f>
        <v>0</v>
      </c>
      <c r="BE50" s="162">
        <f>SUM(BE36:BE49)</f>
        <v>0</v>
      </c>
    </row>
    <row r="51" spans="1:104" ht="22.8" customHeight="1">
      <c r="A51" s="137" t="s">
        <v>61</v>
      </c>
      <c r="B51" s="138" t="s">
        <v>127</v>
      </c>
      <c r="C51" s="139" t="s">
        <v>128</v>
      </c>
      <c r="D51" s="140"/>
      <c r="E51" s="141"/>
      <c r="F51" s="141"/>
      <c r="G51" s="142"/>
      <c r="H51" s="143"/>
      <c r="I51" s="143"/>
      <c r="O51" s="144">
        <v>1</v>
      </c>
    </row>
    <row r="52" spans="1:104">
      <c r="A52" s="145">
        <v>18</v>
      </c>
      <c r="B52" s="146" t="s">
        <v>129</v>
      </c>
      <c r="C52" s="147" t="s">
        <v>130</v>
      </c>
      <c r="D52" s="148" t="s">
        <v>88</v>
      </c>
      <c r="E52" s="149">
        <v>14.805</v>
      </c>
      <c r="F52" s="149"/>
      <c r="G52" s="150">
        <f>E52*F52</f>
        <v>0</v>
      </c>
      <c r="O52" s="144">
        <v>2</v>
      </c>
      <c r="AA52" s="117">
        <v>12</v>
      </c>
      <c r="AB52" s="117">
        <v>0</v>
      </c>
      <c r="AC52" s="117">
        <v>18</v>
      </c>
      <c r="AZ52" s="117">
        <v>1</v>
      </c>
      <c r="BA52" s="117">
        <f>IF(AZ52=1,G52,0)</f>
        <v>0</v>
      </c>
      <c r="BB52" s="117">
        <f>IF(AZ52=2,G52,0)</f>
        <v>0</v>
      </c>
      <c r="BC52" s="117">
        <f>IF(AZ52=3,G52,0)</f>
        <v>0</v>
      </c>
      <c r="BD52" s="117">
        <f>IF(AZ52=4,G52,0)</f>
        <v>0</v>
      </c>
      <c r="BE52" s="117">
        <f>IF(AZ52=5,G52,0)</f>
        <v>0</v>
      </c>
      <c r="CZ52" s="117">
        <v>0.124</v>
      </c>
    </row>
    <row r="53" spans="1:104">
      <c r="A53" s="151"/>
      <c r="B53" s="152"/>
      <c r="C53" s="470" t="s">
        <v>131</v>
      </c>
      <c r="D53" s="471"/>
      <c r="E53" s="153">
        <v>14.805</v>
      </c>
      <c r="F53" s="154"/>
      <c r="G53" s="155"/>
      <c r="M53" s="156" t="s">
        <v>131</v>
      </c>
      <c r="O53" s="144"/>
    </row>
    <row r="54" spans="1:104" ht="21">
      <c r="A54" s="145">
        <v>19</v>
      </c>
      <c r="B54" s="146" t="s">
        <v>132</v>
      </c>
      <c r="C54" s="147" t="s">
        <v>133</v>
      </c>
      <c r="D54" s="148" t="s">
        <v>88</v>
      </c>
      <c r="E54" s="149">
        <v>21.774999999999999</v>
      </c>
      <c r="F54" s="149"/>
      <c r="G54" s="150">
        <f>E54*F54</f>
        <v>0</v>
      </c>
      <c r="O54" s="144">
        <v>2</v>
      </c>
      <c r="AA54" s="117">
        <v>12</v>
      </c>
      <c r="AB54" s="117">
        <v>0</v>
      </c>
      <c r="AC54" s="117">
        <v>19</v>
      </c>
      <c r="AZ54" s="117">
        <v>1</v>
      </c>
      <c r="BA54" s="117">
        <f>IF(AZ54=1,G54,0)</f>
        <v>0</v>
      </c>
      <c r="BB54" s="117">
        <f>IF(AZ54=2,G54,0)</f>
        <v>0</v>
      </c>
      <c r="BC54" s="117">
        <f>IF(AZ54=3,G54,0)</f>
        <v>0</v>
      </c>
      <c r="BD54" s="117">
        <f>IF(AZ54=4,G54,0)</f>
        <v>0</v>
      </c>
      <c r="BE54" s="117">
        <f>IF(AZ54=5,G54,0)</f>
        <v>0</v>
      </c>
      <c r="CZ54" s="117">
        <v>3.7359999999999997E-2</v>
      </c>
    </row>
    <row r="55" spans="1:104">
      <c r="A55" s="151"/>
      <c r="B55" s="152"/>
      <c r="C55" s="470" t="s">
        <v>134</v>
      </c>
      <c r="D55" s="471"/>
      <c r="E55" s="153">
        <v>21.774999999999999</v>
      </c>
      <c r="F55" s="154"/>
      <c r="G55" s="155"/>
      <c r="M55" s="156" t="s">
        <v>134</v>
      </c>
      <c r="O55" s="144"/>
    </row>
    <row r="56" spans="1:104" ht="21">
      <c r="A56" s="145">
        <v>20</v>
      </c>
      <c r="B56" s="146" t="s">
        <v>114</v>
      </c>
      <c r="C56" s="147" t="s">
        <v>135</v>
      </c>
      <c r="D56" s="148" t="s">
        <v>88</v>
      </c>
      <c r="E56" s="149">
        <v>113.8758</v>
      </c>
      <c r="F56" s="149"/>
      <c r="G56" s="150">
        <f>E56*F56</f>
        <v>0</v>
      </c>
      <c r="O56" s="144">
        <v>2</v>
      </c>
      <c r="AA56" s="117">
        <v>12</v>
      </c>
      <c r="AB56" s="117">
        <v>0</v>
      </c>
      <c r="AC56" s="117">
        <v>20</v>
      </c>
      <c r="AZ56" s="117">
        <v>1</v>
      </c>
      <c r="BA56" s="117">
        <f>IF(AZ56=1,G56,0)</f>
        <v>0</v>
      </c>
      <c r="BB56" s="117">
        <f>IF(AZ56=2,G56,0)</f>
        <v>0</v>
      </c>
      <c r="BC56" s="117">
        <f>IF(AZ56=3,G56,0)</f>
        <v>0</v>
      </c>
      <c r="BD56" s="117">
        <f>IF(AZ56=4,G56,0)</f>
        <v>0</v>
      </c>
      <c r="BE56" s="117">
        <f>IF(AZ56=5,G56,0)</f>
        <v>0</v>
      </c>
      <c r="CZ56" s="117">
        <v>0.7026</v>
      </c>
    </row>
    <row r="57" spans="1:104">
      <c r="A57" s="151"/>
      <c r="B57" s="152"/>
      <c r="C57" s="470" t="s">
        <v>136</v>
      </c>
      <c r="D57" s="471"/>
      <c r="E57" s="153">
        <v>34.349600000000002</v>
      </c>
      <c r="F57" s="154"/>
      <c r="G57" s="155"/>
      <c r="M57" s="156" t="s">
        <v>136</v>
      </c>
      <c r="O57" s="144"/>
    </row>
    <row r="58" spans="1:104">
      <c r="A58" s="151"/>
      <c r="B58" s="152"/>
      <c r="C58" s="470" t="s">
        <v>137</v>
      </c>
      <c r="D58" s="471"/>
      <c r="E58" s="153">
        <v>10.45</v>
      </c>
      <c r="F58" s="154"/>
      <c r="G58" s="155"/>
      <c r="M58" s="156" t="s">
        <v>137</v>
      </c>
      <c r="O58" s="144"/>
    </row>
    <row r="59" spans="1:104">
      <c r="A59" s="151"/>
      <c r="B59" s="152"/>
      <c r="C59" s="470" t="s">
        <v>138</v>
      </c>
      <c r="D59" s="471"/>
      <c r="E59" s="153">
        <v>34.878</v>
      </c>
      <c r="F59" s="154"/>
      <c r="G59" s="155"/>
      <c r="M59" s="156" t="s">
        <v>138</v>
      </c>
      <c r="O59" s="144"/>
    </row>
    <row r="60" spans="1:104">
      <c r="A60" s="151"/>
      <c r="B60" s="152"/>
      <c r="C60" s="470" t="s">
        <v>139</v>
      </c>
      <c r="D60" s="471"/>
      <c r="E60" s="153">
        <v>15.2864</v>
      </c>
      <c r="F60" s="154"/>
      <c r="G60" s="155"/>
      <c r="M60" s="156" t="s">
        <v>139</v>
      </c>
      <c r="O60" s="144"/>
    </row>
    <row r="61" spans="1:104">
      <c r="A61" s="151"/>
      <c r="B61" s="152"/>
      <c r="C61" s="470" t="s">
        <v>140</v>
      </c>
      <c r="D61" s="471"/>
      <c r="E61" s="153">
        <v>17.681799999999999</v>
      </c>
      <c r="F61" s="154"/>
      <c r="G61" s="155"/>
      <c r="M61" s="156" t="s">
        <v>140</v>
      </c>
      <c r="O61" s="144"/>
    </row>
    <row r="62" spans="1:104">
      <c r="A62" s="151"/>
      <c r="B62" s="152"/>
      <c r="C62" s="470" t="s">
        <v>141</v>
      </c>
      <c r="D62" s="471"/>
      <c r="E62" s="153">
        <v>1.23</v>
      </c>
      <c r="F62" s="154"/>
      <c r="G62" s="155"/>
      <c r="M62" s="156" t="s">
        <v>141</v>
      </c>
      <c r="O62" s="144"/>
    </row>
    <row r="63" spans="1:104" ht="21">
      <c r="A63" s="145">
        <v>21</v>
      </c>
      <c r="B63" s="146" t="s">
        <v>142</v>
      </c>
      <c r="C63" s="147" t="s">
        <v>143</v>
      </c>
      <c r="D63" s="148" t="s">
        <v>88</v>
      </c>
      <c r="E63" s="149">
        <v>35.256399999999999</v>
      </c>
      <c r="F63" s="149"/>
      <c r="G63" s="150">
        <f>E63*F63</f>
        <v>0</v>
      </c>
      <c r="O63" s="144">
        <v>2</v>
      </c>
      <c r="AA63" s="117">
        <v>12</v>
      </c>
      <c r="AB63" s="117">
        <v>0</v>
      </c>
      <c r="AC63" s="117">
        <v>21</v>
      </c>
      <c r="AZ63" s="117">
        <v>1</v>
      </c>
      <c r="BA63" s="117">
        <f>IF(AZ63=1,G63,0)</f>
        <v>0</v>
      </c>
      <c r="BB63" s="117">
        <f>IF(AZ63=2,G63,0)</f>
        <v>0</v>
      </c>
      <c r="BC63" s="117">
        <f>IF(AZ63=3,G63,0)</f>
        <v>0</v>
      </c>
      <c r="BD63" s="117">
        <f>IF(AZ63=4,G63,0)</f>
        <v>0</v>
      </c>
      <c r="BE63" s="117">
        <f>IF(AZ63=5,G63,0)</f>
        <v>0</v>
      </c>
      <c r="CZ63" s="117">
        <v>0.95894999999999997</v>
      </c>
    </row>
    <row r="64" spans="1:104">
      <c r="A64" s="151"/>
      <c r="B64" s="152"/>
      <c r="C64" s="470" t="s">
        <v>144</v>
      </c>
      <c r="D64" s="471"/>
      <c r="E64" s="153">
        <v>19.3826</v>
      </c>
      <c r="F64" s="154"/>
      <c r="G64" s="155"/>
      <c r="M64" s="156" t="s">
        <v>144</v>
      </c>
      <c r="O64" s="144"/>
    </row>
    <row r="65" spans="1:104">
      <c r="A65" s="151"/>
      <c r="B65" s="152"/>
      <c r="C65" s="470" t="s">
        <v>145</v>
      </c>
      <c r="D65" s="471"/>
      <c r="E65" s="153">
        <v>15.873799999999999</v>
      </c>
      <c r="F65" s="154"/>
      <c r="G65" s="155"/>
      <c r="M65" s="156" t="s">
        <v>145</v>
      </c>
      <c r="O65" s="144"/>
    </row>
    <row r="66" spans="1:104" ht="21">
      <c r="A66" s="145">
        <v>22</v>
      </c>
      <c r="B66" s="146" t="s">
        <v>146</v>
      </c>
      <c r="C66" s="147" t="s">
        <v>147</v>
      </c>
      <c r="D66" s="148" t="s">
        <v>88</v>
      </c>
      <c r="E66" s="149">
        <v>5.4</v>
      </c>
      <c r="F66" s="149"/>
      <c r="G66" s="150">
        <f>E66*F66</f>
        <v>0</v>
      </c>
      <c r="O66" s="144">
        <v>2</v>
      </c>
      <c r="AA66" s="117">
        <v>12</v>
      </c>
      <c r="AB66" s="117">
        <v>0</v>
      </c>
      <c r="AC66" s="117">
        <v>22</v>
      </c>
      <c r="AZ66" s="117">
        <v>1</v>
      </c>
      <c r="BA66" s="117">
        <f>IF(AZ66=1,G66,0)</f>
        <v>0</v>
      </c>
      <c r="BB66" s="117">
        <f>IF(AZ66=2,G66,0)</f>
        <v>0</v>
      </c>
      <c r="BC66" s="117">
        <f>IF(AZ66=3,G66,0)</f>
        <v>0</v>
      </c>
      <c r="BD66" s="117">
        <f>IF(AZ66=4,G66,0)</f>
        <v>0</v>
      </c>
      <c r="BE66" s="117">
        <f>IF(AZ66=5,G66,0)</f>
        <v>0</v>
      </c>
      <c r="CZ66" s="117">
        <v>0.35594999999999999</v>
      </c>
    </row>
    <row r="67" spans="1:104">
      <c r="A67" s="151"/>
      <c r="B67" s="152"/>
      <c r="C67" s="470" t="s">
        <v>148</v>
      </c>
      <c r="D67" s="471"/>
      <c r="E67" s="153">
        <v>5.4</v>
      </c>
      <c r="F67" s="154"/>
      <c r="G67" s="155"/>
      <c r="M67" s="156" t="s">
        <v>148</v>
      </c>
      <c r="O67" s="144"/>
    </row>
    <row r="68" spans="1:104">
      <c r="A68" s="145">
        <v>23</v>
      </c>
      <c r="B68" s="146" t="s">
        <v>149</v>
      </c>
      <c r="C68" s="147" t="s">
        <v>150</v>
      </c>
      <c r="D68" s="148" t="s">
        <v>88</v>
      </c>
      <c r="E68" s="149">
        <v>17.1038</v>
      </c>
      <c r="F68" s="149"/>
      <c r="G68" s="150">
        <f>E68*F68</f>
        <v>0</v>
      </c>
      <c r="O68" s="144">
        <v>2</v>
      </c>
      <c r="AA68" s="117">
        <v>12</v>
      </c>
      <c r="AB68" s="117">
        <v>0</v>
      </c>
      <c r="AC68" s="117">
        <v>23</v>
      </c>
      <c r="AZ68" s="117">
        <v>1</v>
      </c>
      <c r="BA68" s="117">
        <f>IF(AZ68=1,G68,0)</f>
        <v>0</v>
      </c>
      <c r="BB68" s="117">
        <f>IF(AZ68=2,G68,0)</f>
        <v>0</v>
      </c>
      <c r="BC68" s="117">
        <f>IF(AZ68=3,G68,0)</f>
        <v>0</v>
      </c>
      <c r="BD68" s="117">
        <f>IF(AZ68=4,G68,0)</f>
        <v>0</v>
      </c>
      <c r="BE68" s="117">
        <f>IF(AZ68=5,G68,0)</f>
        <v>0</v>
      </c>
      <c r="CZ68" s="117">
        <v>1.0540000000000001E-2</v>
      </c>
    </row>
    <row r="69" spans="1:104">
      <c r="A69" s="151"/>
      <c r="B69" s="152"/>
      <c r="C69" s="470" t="s">
        <v>145</v>
      </c>
      <c r="D69" s="471"/>
      <c r="E69" s="153">
        <v>15.873799999999999</v>
      </c>
      <c r="F69" s="154"/>
      <c r="G69" s="155"/>
      <c r="M69" s="156" t="s">
        <v>145</v>
      </c>
      <c r="O69" s="144"/>
    </row>
    <row r="70" spans="1:104">
      <c r="A70" s="151"/>
      <c r="B70" s="152"/>
      <c r="C70" s="470" t="s">
        <v>151</v>
      </c>
      <c r="D70" s="471"/>
      <c r="E70" s="153">
        <v>1.23</v>
      </c>
      <c r="F70" s="154"/>
      <c r="G70" s="155"/>
      <c r="M70" s="156" t="s">
        <v>151</v>
      </c>
      <c r="O70" s="144"/>
    </row>
    <row r="71" spans="1:104">
      <c r="A71" s="145">
        <v>24</v>
      </c>
      <c r="B71" s="146" t="s">
        <v>152</v>
      </c>
      <c r="C71" s="147" t="s">
        <v>153</v>
      </c>
      <c r="D71" s="148" t="s">
        <v>154</v>
      </c>
      <c r="E71" s="149">
        <v>9.4299999999999995E-2</v>
      </c>
      <c r="F71" s="149"/>
      <c r="G71" s="150">
        <f>E71*F71</f>
        <v>0</v>
      </c>
      <c r="O71" s="144">
        <v>2</v>
      </c>
      <c r="AA71" s="117">
        <v>12</v>
      </c>
      <c r="AB71" s="117">
        <v>0</v>
      </c>
      <c r="AC71" s="117">
        <v>24</v>
      </c>
      <c r="AZ71" s="117">
        <v>1</v>
      </c>
      <c r="BA71" s="117">
        <f>IF(AZ71=1,G71,0)</f>
        <v>0</v>
      </c>
      <c r="BB71" s="117">
        <f>IF(AZ71=2,G71,0)</f>
        <v>0</v>
      </c>
      <c r="BC71" s="117">
        <f>IF(AZ71=3,G71,0)</f>
        <v>0</v>
      </c>
      <c r="BD71" s="117">
        <f>IF(AZ71=4,G71,0)</f>
        <v>0</v>
      </c>
      <c r="BE71" s="117">
        <f>IF(AZ71=5,G71,0)</f>
        <v>0</v>
      </c>
      <c r="CZ71" s="117">
        <v>1.9539999999999998E-2</v>
      </c>
    </row>
    <row r="72" spans="1:104">
      <c r="A72" s="151"/>
      <c r="B72" s="152"/>
      <c r="C72" s="470" t="s">
        <v>155</v>
      </c>
      <c r="D72" s="471"/>
      <c r="E72" s="153">
        <v>9.4299999999999995E-2</v>
      </c>
      <c r="F72" s="154"/>
      <c r="G72" s="155"/>
      <c r="M72" s="156" t="s">
        <v>155</v>
      </c>
      <c r="O72" s="144"/>
    </row>
    <row r="73" spans="1:104">
      <c r="A73" s="145">
        <v>25</v>
      </c>
      <c r="B73" s="146" t="s">
        <v>156</v>
      </c>
      <c r="C73" s="147" t="s">
        <v>157</v>
      </c>
      <c r="D73" s="148" t="s">
        <v>88</v>
      </c>
      <c r="E73" s="149">
        <v>24.373699999999999</v>
      </c>
      <c r="F73" s="149"/>
      <c r="G73" s="150">
        <f>E73*F73</f>
        <v>0</v>
      </c>
      <c r="O73" s="144">
        <v>2</v>
      </c>
      <c r="AA73" s="117">
        <v>12</v>
      </c>
      <c r="AB73" s="117">
        <v>0</v>
      </c>
      <c r="AC73" s="117">
        <v>25</v>
      </c>
      <c r="AZ73" s="117">
        <v>1</v>
      </c>
      <c r="BA73" s="117">
        <f>IF(AZ73=1,G73,0)</f>
        <v>0</v>
      </c>
      <c r="BB73" s="117">
        <f>IF(AZ73=2,G73,0)</f>
        <v>0</v>
      </c>
      <c r="BC73" s="117">
        <f>IF(AZ73=3,G73,0)</f>
        <v>0</v>
      </c>
      <c r="BD73" s="117">
        <f>IF(AZ73=4,G73,0)</f>
        <v>0</v>
      </c>
      <c r="BE73" s="117">
        <f>IF(AZ73=5,G73,0)</f>
        <v>0</v>
      </c>
      <c r="CZ73" s="117">
        <v>2.7609999999999999E-2</v>
      </c>
    </row>
    <row r="74" spans="1:104">
      <c r="A74" s="151"/>
      <c r="B74" s="152"/>
      <c r="C74" s="470" t="s">
        <v>158</v>
      </c>
      <c r="D74" s="471"/>
      <c r="E74" s="153">
        <v>24.373699999999999</v>
      </c>
      <c r="F74" s="154"/>
      <c r="G74" s="155"/>
      <c r="M74" s="156" t="s">
        <v>158</v>
      </c>
      <c r="O74" s="144"/>
    </row>
    <row r="75" spans="1:104">
      <c r="A75" s="157"/>
      <c r="B75" s="158" t="s">
        <v>64</v>
      </c>
      <c r="C75" s="159" t="str">
        <f>CONCATENATE(B51," ",C51)</f>
        <v>3 Svislé konstrukce</v>
      </c>
      <c r="D75" s="157"/>
      <c r="E75" s="160"/>
      <c r="F75" s="160"/>
      <c r="G75" s="161">
        <f>SUM(G51:G74)</f>
        <v>0</v>
      </c>
      <c r="O75" s="144">
        <v>4</v>
      </c>
      <c r="BA75" s="162">
        <f>SUM(BA51:BA74)</f>
        <v>0</v>
      </c>
      <c r="BB75" s="162">
        <f>SUM(BB51:BB74)</f>
        <v>0</v>
      </c>
      <c r="BC75" s="162">
        <f>SUM(BC51:BC74)</f>
        <v>0</v>
      </c>
      <c r="BD75" s="162">
        <f>SUM(BD51:BD74)</f>
        <v>0</v>
      </c>
      <c r="BE75" s="162">
        <f>SUM(BE51:BE74)</f>
        <v>0</v>
      </c>
    </row>
    <row r="76" spans="1:104">
      <c r="A76" s="137" t="s">
        <v>61</v>
      </c>
      <c r="B76" s="138" t="s">
        <v>159</v>
      </c>
      <c r="C76" s="139" t="s">
        <v>160</v>
      </c>
      <c r="D76" s="140"/>
      <c r="E76" s="141"/>
      <c r="F76" s="141"/>
      <c r="G76" s="142"/>
      <c r="H76" s="143"/>
      <c r="I76" s="143"/>
      <c r="O76" s="144">
        <v>1</v>
      </c>
    </row>
    <row r="77" spans="1:104" ht="21">
      <c r="A77" s="145">
        <v>26</v>
      </c>
      <c r="B77" s="146" t="s">
        <v>161</v>
      </c>
      <c r="C77" s="147" t="s">
        <v>162</v>
      </c>
      <c r="D77" s="148" t="s">
        <v>163</v>
      </c>
      <c r="E77" s="149">
        <v>4.8</v>
      </c>
      <c r="F77" s="149"/>
      <c r="G77" s="150">
        <f>E77*F77</f>
        <v>0</v>
      </c>
      <c r="O77" s="144">
        <v>2</v>
      </c>
      <c r="AA77" s="117">
        <v>12</v>
      </c>
      <c r="AB77" s="117">
        <v>0</v>
      </c>
      <c r="AC77" s="117">
        <v>26</v>
      </c>
      <c r="AZ77" s="117">
        <v>1</v>
      </c>
      <c r="BA77" s="117">
        <f>IF(AZ77=1,G77,0)</f>
        <v>0</v>
      </c>
      <c r="BB77" s="117">
        <f>IF(AZ77=2,G77,0)</f>
        <v>0</v>
      </c>
      <c r="BC77" s="117">
        <f>IF(AZ77=3,G77,0)</f>
        <v>0</v>
      </c>
      <c r="BD77" s="117">
        <f>IF(AZ77=4,G77,0)</f>
        <v>0</v>
      </c>
      <c r="BE77" s="117">
        <f>IF(AZ77=5,G77,0)</f>
        <v>0</v>
      </c>
      <c r="CZ77" s="117">
        <v>0.66774999999999995</v>
      </c>
    </row>
    <row r="78" spans="1:104" ht="21">
      <c r="A78" s="145">
        <v>27</v>
      </c>
      <c r="B78" s="146" t="s">
        <v>164</v>
      </c>
      <c r="C78" s="147" t="s">
        <v>165</v>
      </c>
      <c r="D78" s="148" t="s">
        <v>88</v>
      </c>
      <c r="E78" s="149">
        <v>53.82</v>
      </c>
      <c r="F78" s="149"/>
      <c r="G78" s="150">
        <f>E78*F78</f>
        <v>0</v>
      </c>
      <c r="O78" s="144">
        <v>2</v>
      </c>
      <c r="AA78" s="117">
        <v>12</v>
      </c>
      <c r="AB78" s="117">
        <v>0</v>
      </c>
      <c r="AC78" s="117">
        <v>27</v>
      </c>
      <c r="AZ78" s="117">
        <v>1</v>
      </c>
      <c r="BA78" s="117">
        <f>IF(AZ78=1,G78,0)</f>
        <v>0</v>
      </c>
      <c r="BB78" s="117">
        <f>IF(AZ78=2,G78,0)</f>
        <v>0</v>
      </c>
      <c r="BC78" s="117">
        <f>IF(AZ78=3,G78,0)</f>
        <v>0</v>
      </c>
      <c r="BD78" s="117">
        <f>IF(AZ78=4,G78,0)</f>
        <v>0</v>
      </c>
      <c r="BE78" s="117">
        <f>IF(AZ78=5,G78,0)</f>
        <v>0</v>
      </c>
      <c r="CZ78" s="117">
        <v>0.42462</v>
      </c>
    </row>
    <row r="79" spans="1:104">
      <c r="A79" s="151"/>
      <c r="B79" s="152"/>
      <c r="C79" s="470" t="s">
        <v>166</v>
      </c>
      <c r="D79" s="471"/>
      <c r="E79" s="153">
        <v>53.82</v>
      </c>
      <c r="F79" s="154"/>
      <c r="G79" s="155"/>
      <c r="M79" s="156" t="s">
        <v>166</v>
      </c>
      <c r="O79" s="144"/>
    </row>
    <row r="80" spans="1:104" ht="21">
      <c r="A80" s="145">
        <v>28</v>
      </c>
      <c r="B80" s="146" t="s">
        <v>167</v>
      </c>
      <c r="C80" s="147" t="s">
        <v>168</v>
      </c>
      <c r="D80" s="148" t="s">
        <v>88</v>
      </c>
      <c r="E80" s="149">
        <v>7.2</v>
      </c>
      <c r="F80" s="149"/>
      <c r="G80" s="150">
        <f>E80*F80</f>
        <v>0</v>
      </c>
      <c r="O80" s="144">
        <v>2</v>
      </c>
      <c r="AA80" s="117">
        <v>12</v>
      </c>
      <c r="AB80" s="117">
        <v>0</v>
      </c>
      <c r="AC80" s="117">
        <v>28</v>
      </c>
      <c r="AZ80" s="117">
        <v>1</v>
      </c>
      <c r="BA80" s="117">
        <f>IF(AZ80=1,G80,0)</f>
        <v>0</v>
      </c>
      <c r="BB80" s="117">
        <f>IF(AZ80=2,G80,0)</f>
        <v>0</v>
      </c>
      <c r="BC80" s="117">
        <f>IF(AZ80=3,G80,0)</f>
        <v>0</v>
      </c>
      <c r="BD80" s="117">
        <f>IF(AZ80=4,G80,0)</f>
        <v>0</v>
      </c>
      <c r="BE80" s="117">
        <f>IF(AZ80=5,G80,0)</f>
        <v>0</v>
      </c>
      <c r="CZ80" s="117">
        <v>0.55735999999999997</v>
      </c>
    </row>
    <row r="81" spans="1:104">
      <c r="A81" s="151"/>
      <c r="B81" s="152"/>
      <c r="C81" s="470" t="s">
        <v>169</v>
      </c>
      <c r="D81" s="471"/>
      <c r="E81" s="153">
        <v>7.2</v>
      </c>
      <c r="F81" s="154"/>
      <c r="G81" s="155"/>
      <c r="M81" s="156" t="s">
        <v>169</v>
      </c>
      <c r="O81" s="144"/>
    </row>
    <row r="82" spans="1:104" ht="21">
      <c r="A82" s="145">
        <v>29</v>
      </c>
      <c r="B82" s="146" t="s">
        <v>170</v>
      </c>
      <c r="C82" s="147" t="s">
        <v>171</v>
      </c>
      <c r="D82" s="148" t="s">
        <v>88</v>
      </c>
      <c r="E82" s="149">
        <v>36.153599999999997</v>
      </c>
      <c r="F82" s="149"/>
      <c r="G82" s="150">
        <f>E82*F82</f>
        <v>0</v>
      </c>
      <c r="O82" s="144">
        <v>2</v>
      </c>
      <c r="AA82" s="117">
        <v>12</v>
      </c>
      <c r="AB82" s="117">
        <v>0</v>
      </c>
      <c r="AC82" s="117">
        <v>29</v>
      </c>
      <c r="AZ82" s="117">
        <v>1</v>
      </c>
      <c r="BA82" s="117">
        <f>IF(AZ82=1,G82,0)</f>
        <v>0</v>
      </c>
      <c r="BB82" s="117">
        <f>IF(AZ82=2,G82,0)</f>
        <v>0</v>
      </c>
      <c r="BC82" s="117">
        <f>IF(AZ82=3,G82,0)</f>
        <v>0</v>
      </c>
      <c r="BD82" s="117">
        <f>IF(AZ82=4,G82,0)</f>
        <v>0</v>
      </c>
      <c r="BE82" s="117">
        <f>IF(AZ82=5,G82,0)</f>
        <v>0</v>
      </c>
      <c r="CZ82" s="117">
        <v>1.3050000000000001E-2</v>
      </c>
    </row>
    <row r="83" spans="1:104">
      <c r="A83" s="151"/>
      <c r="B83" s="152"/>
      <c r="C83" s="470" t="s">
        <v>172</v>
      </c>
      <c r="D83" s="471"/>
      <c r="E83" s="153">
        <v>36.153599999999997</v>
      </c>
      <c r="F83" s="154"/>
      <c r="G83" s="155"/>
      <c r="M83" s="156" t="s">
        <v>172</v>
      </c>
      <c r="O83" s="144"/>
    </row>
    <row r="84" spans="1:104">
      <c r="A84" s="157"/>
      <c r="B84" s="158" t="s">
        <v>64</v>
      </c>
      <c r="C84" s="159" t="str">
        <f>CONCATENATE(B76," ",C76)</f>
        <v>4 Vodorovné konstrukce</v>
      </c>
      <c r="D84" s="157"/>
      <c r="E84" s="160"/>
      <c r="F84" s="160"/>
      <c r="G84" s="161">
        <f>SUM(G76:G83)</f>
        <v>0</v>
      </c>
      <c r="O84" s="144">
        <v>4</v>
      </c>
      <c r="BA84" s="162">
        <f>SUM(BA76:BA83)</f>
        <v>0</v>
      </c>
      <c r="BB84" s="162">
        <f>SUM(BB76:BB83)</f>
        <v>0</v>
      </c>
      <c r="BC84" s="162">
        <f>SUM(BC76:BC83)</f>
        <v>0</v>
      </c>
      <c r="BD84" s="162">
        <f>SUM(BD76:BD83)</f>
        <v>0</v>
      </c>
      <c r="BE84" s="162">
        <f>SUM(BE76:BE83)</f>
        <v>0</v>
      </c>
    </row>
    <row r="85" spans="1:104">
      <c r="A85" s="137" t="s">
        <v>61</v>
      </c>
      <c r="B85" s="138" t="s">
        <v>173</v>
      </c>
      <c r="C85" s="139" t="s">
        <v>174</v>
      </c>
      <c r="D85" s="140"/>
      <c r="E85" s="141"/>
      <c r="F85" s="141"/>
      <c r="G85" s="142"/>
      <c r="H85" s="143"/>
      <c r="I85" s="143"/>
      <c r="O85" s="144">
        <v>1</v>
      </c>
    </row>
    <row r="86" spans="1:104" ht="21">
      <c r="A86" s="145">
        <v>30</v>
      </c>
      <c r="B86" s="146" t="s">
        <v>175</v>
      </c>
      <c r="C86" s="147" t="s">
        <v>176</v>
      </c>
      <c r="D86" s="148" t="s">
        <v>88</v>
      </c>
      <c r="E86" s="149">
        <v>36</v>
      </c>
      <c r="F86" s="149"/>
      <c r="G86" s="150">
        <f>E86*F86</f>
        <v>0</v>
      </c>
      <c r="O86" s="144">
        <v>2</v>
      </c>
      <c r="AA86" s="117">
        <v>12</v>
      </c>
      <c r="AB86" s="117">
        <v>0</v>
      </c>
      <c r="AC86" s="117">
        <v>30</v>
      </c>
      <c r="AZ86" s="117">
        <v>1</v>
      </c>
      <c r="BA86" s="117">
        <f>IF(AZ86=1,G86,0)</f>
        <v>0</v>
      </c>
      <c r="BB86" s="117">
        <f>IF(AZ86=2,G86,0)</f>
        <v>0</v>
      </c>
      <c r="BC86" s="117">
        <f>IF(AZ86=3,G86,0)</f>
        <v>0</v>
      </c>
      <c r="BD86" s="117">
        <f>IF(AZ86=4,G86,0)</f>
        <v>0</v>
      </c>
      <c r="BE86" s="117">
        <f>IF(AZ86=5,G86,0)</f>
        <v>0</v>
      </c>
      <c r="CZ86" s="117">
        <v>0.49606</v>
      </c>
    </row>
    <row r="87" spans="1:104">
      <c r="A87" s="151"/>
      <c r="B87" s="152"/>
      <c r="C87" s="470" t="s">
        <v>177</v>
      </c>
      <c r="D87" s="471"/>
      <c r="E87" s="153">
        <v>36</v>
      </c>
      <c r="F87" s="154"/>
      <c r="G87" s="155"/>
      <c r="M87" s="156" t="s">
        <v>177</v>
      </c>
      <c r="O87" s="144"/>
    </row>
    <row r="88" spans="1:104" ht="21">
      <c r="A88" s="145">
        <v>31</v>
      </c>
      <c r="B88" s="146" t="s">
        <v>178</v>
      </c>
      <c r="C88" s="147" t="s">
        <v>179</v>
      </c>
      <c r="D88" s="148" t="s">
        <v>88</v>
      </c>
      <c r="E88" s="149">
        <v>34</v>
      </c>
      <c r="F88" s="149"/>
      <c r="G88" s="150">
        <f>E88*F88</f>
        <v>0</v>
      </c>
      <c r="O88" s="144">
        <v>2</v>
      </c>
      <c r="AA88" s="117">
        <v>12</v>
      </c>
      <c r="AB88" s="117">
        <v>0</v>
      </c>
      <c r="AC88" s="117">
        <v>31</v>
      </c>
      <c r="AZ88" s="117">
        <v>1</v>
      </c>
      <c r="BA88" s="117">
        <f>IF(AZ88=1,G88,0)</f>
        <v>0</v>
      </c>
      <c r="BB88" s="117">
        <f>IF(AZ88=2,G88,0)</f>
        <v>0</v>
      </c>
      <c r="BC88" s="117">
        <f>IF(AZ88=3,G88,0)</f>
        <v>0</v>
      </c>
      <c r="BD88" s="117">
        <f>IF(AZ88=4,G88,0)</f>
        <v>0</v>
      </c>
      <c r="BE88" s="117">
        <f>IF(AZ88=5,G88,0)</f>
        <v>0</v>
      </c>
      <c r="CZ88" s="117">
        <v>0.49606</v>
      </c>
    </row>
    <row r="89" spans="1:104">
      <c r="A89" s="151"/>
      <c r="B89" s="152"/>
      <c r="C89" s="470" t="s">
        <v>180</v>
      </c>
      <c r="D89" s="471"/>
      <c r="E89" s="153">
        <v>34</v>
      </c>
      <c r="F89" s="154"/>
      <c r="G89" s="155"/>
      <c r="M89" s="156" t="s">
        <v>180</v>
      </c>
      <c r="O89" s="144"/>
    </row>
    <row r="90" spans="1:104">
      <c r="A90" s="157"/>
      <c r="B90" s="158" t="s">
        <v>64</v>
      </c>
      <c r="C90" s="159" t="str">
        <f>CONCATENATE(B85," ",C85)</f>
        <v>5 Komunikace</v>
      </c>
      <c r="D90" s="157"/>
      <c r="E90" s="160"/>
      <c r="F90" s="160"/>
      <c r="G90" s="161">
        <f>SUM(G85:G89)</f>
        <v>0</v>
      </c>
      <c r="O90" s="144">
        <v>4</v>
      </c>
      <c r="BA90" s="162">
        <f>SUM(BA85:BA89)</f>
        <v>0</v>
      </c>
      <c r="BB90" s="162">
        <f>SUM(BB85:BB89)</f>
        <v>0</v>
      </c>
      <c r="BC90" s="162">
        <f>SUM(BC85:BC89)</f>
        <v>0</v>
      </c>
      <c r="BD90" s="162">
        <f>SUM(BD85:BD89)</f>
        <v>0</v>
      </c>
      <c r="BE90" s="162">
        <f>SUM(BE85:BE89)</f>
        <v>0</v>
      </c>
    </row>
    <row r="91" spans="1:104">
      <c r="A91" s="137" t="s">
        <v>61</v>
      </c>
      <c r="B91" s="138" t="s">
        <v>181</v>
      </c>
      <c r="C91" s="139" t="s">
        <v>182</v>
      </c>
      <c r="D91" s="140"/>
      <c r="E91" s="141"/>
      <c r="F91" s="141"/>
      <c r="G91" s="142"/>
      <c r="H91" s="143"/>
      <c r="I91" s="143"/>
      <c r="O91" s="144">
        <v>1</v>
      </c>
    </row>
    <row r="92" spans="1:104" ht="21">
      <c r="A92" s="145">
        <v>32</v>
      </c>
      <c r="B92" s="146" t="s">
        <v>183</v>
      </c>
      <c r="C92" s="147" t="s">
        <v>184</v>
      </c>
      <c r="D92" s="148" t="s">
        <v>88</v>
      </c>
      <c r="E92" s="149">
        <v>122.86709999999999</v>
      </c>
      <c r="F92" s="149"/>
      <c r="G92" s="150">
        <f>E92*F92</f>
        <v>0</v>
      </c>
      <c r="O92" s="144">
        <v>2</v>
      </c>
      <c r="AA92" s="117">
        <v>12</v>
      </c>
      <c r="AB92" s="117">
        <v>0</v>
      </c>
      <c r="AC92" s="117">
        <v>32</v>
      </c>
      <c r="AZ92" s="117">
        <v>1</v>
      </c>
      <c r="BA92" s="117">
        <f>IF(AZ92=1,G92,0)</f>
        <v>0</v>
      </c>
      <c r="BB92" s="117">
        <f>IF(AZ92=2,G92,0)</f>
        <v>0</v>
      </c>
      <c r="BC92" s="117">
        <f>IF(AZ92=3,G92,0)</f>
        <v>0</v>
      </c>
      <c r="BD92" s="117">
        <f>IF(AZ92=4,G92,0)</f>
        <v>0</v>
      </c>
      <c r="BE92" s="117">
        <f>IF(AZ92=5,G92,0)</f>
        <v>0</v>
      </c>
      <c r="CZ92" s="117">
        <v>4.8059999999999999E-2</v>
      </c>
    </row>
    <row r="93" spans="1:104">
      <c r="A93" s="151"/>
      <c r="B93" s="152"/>
      <c r="C93" s="470" t="s">
        <v>185</v>
      </c>
      <c r="D93" s="471"/>
      <c r="E93" s="153">
        <v>71.9833</v>
      </c>
      <c r="F93" s="154"/>
      <c r="G93" s="155"/>
      <c r="M93" s="156" t="s">
        <v>185</v>
      </c>
      <c r="O93" s="144"/>
    </row>
    <row r="94" spans="1:104">
      <c r="A94" s="151"/>
      <c r="B94" s="152"/>
      <c r="C94" s="470" t="s">
        <v>186</v>
      </c>
      <c r="D94" s="471"/>
      <c r="E94" s="153">
        <v>29.61</v>
      </c>
      <c r="F94" s="154"/>
      <c r="G94" s="155"/>
      <c r="M94" s="156" t="s">
        <v>186</v>
      </c>
      <c r="O94" s="144"/>
    </row>
    <row r="95" spans="1:104">
      <c r="A95" s="151"/>
      <c r="B95" s="152"/>
      <c r="C95" s="470" t="s">
        <v>145</v>
      </c>
      <c r="D95" s="471"/>
      <c r="E95" s="153">
        <v>15.873799999999999</v>
      </c>
      <c r="F95" s="154"/>
      <c r="G95" s="155"/>
      <c r="M95" s="156" t="s">
        <v>145</v>
      </c>
      <c r="O95" s="144"/>
    </row>
    <row r="96" spans="1:104">
      <c r="A96" s="151"/>
      <c r="B96" s="152"/>
      <c r="C96" s="470" t="s">
        <v>187</v>
      </c>
      <c r="D96" s="471"/>
      <c r="E96" s="153">
        <v>5.4</v>
      </c>
      <c r="F96" s="154"/>
      <c r="G96" s="155"/>
      <c r="M96" s="156" t="s">
        <v>187</v>
      </c>
      <c r="O96" s="144"/>
    </row>
    <row r="97" spans="1:104" ht="21">
      <c r="A97" s="145">
        <v>33</v>
      </c>
      <c r="B97" s="146" t="s">
        <v>188</v>
      </c>
      <c r="C97" s="147" t="s">
        <v>189</v>
      </c>
      <c r="D97" s="148" t="s">
        <v>88</v>
      </c>
      <c r="E97" s="149">
        <v>44.328899999999997</v>
      </c>
      <c r="F97" s="149"/>
      <c r="G97" s="150">
        <f>E97*F97</f>
        <v>0</v>
      </c>
      <c r="O97" s="144">
        <v>2</v>
      </c>
      <c r="AA97" s="117">
        <v>12</v>
      </c>
      <c r="AB97" s="117">
        <v>0</v>
      </c>
      <c r="AC97" s="117">
        <v>33</v>
      </c>
      <c r="AZ97" s="117">
        <v>1</v>
      </c>
      <c r="BA97" s="117">
        <f>IF(AZ97=1,G97,0)</f>
        <v>0</v>
      </c>
      <c r="BB97" s="117">
        <f>IF(AZ97=2,G97,0)</f>
        <v>0</v>
      </c>
      <c r="BC97" s="117">
        <f>IF(AZ97=3,G97,0)</f>
        <v>0</v>
      </c>
      <c r="BD97" s="117">
        <f>IF(AZ97=4,G97,0)</f>
        <v>0</v>
      </c>
      <c r="BE97" s="117">
        <f>IF(AZ97=5,G97,0)</f>
        <v>0</v>
      </c>
      <c r="CZ97" s="117">
        <v>5.1229999999999998E-2</v>
      </c>
    </row>
    <row r="98" spans="1:104">
      <c r="A98" s="151"/>
      <c r="B98" s="152"/>
      <c r="C98" s="470" t="s">
        <v>190</v>
      </c>
      <c r="D98" s="471"/>
      <c r="E98" s="153">
        <v>44.328899999999997</v>
      </c>
      <c r="F98" s="154"/>
      <c r="G98" s="155"/>
      <c r="M98" s="156" t="s">
        <v>190</v>
      </c>
      <c r="O98" s="144"/>
    </row>
    <row r="99" spans="1:104">
      <c r="A99" s="157"/>
      <c r="B99" s="158" t="s">
        <v>64</v>
      </c>
      <c r="C99" s="159" t="str">
        <f>CONCATENATE(B91," ",C91)</f>
        <v>61 Úpravy povrchů vnitřní</v>
      </c>
      <c r="D99" s="157"/>
      <c r="E99" s="160"/>
      <c r="F99" s="160"/>
      <c r="G99" s="161">
        <f>SUM(G91:G98)</f>
        <v>0</v>
      </c>
      <c r="O99" s="144">
        <v>4</v>
      </c>
      <c r="BA99" s="162">
        <f>SUM(BA91:BA98)</f>
        <v>0</v>
      </c>
      <c r="BB99" s="162">
        <f>SUM(BB91:BB98)</f>
        <v>0</v>
      </c>
      <c r="BC99" s="162">
        <f>SUM(BC91:BC98)</f>
        <v>0</v>
      </c>
      <c r="BD99" s="162">
        <f>SUM(BD91:BD98)</f>
        <v>0</v>
      </c>
      <c r="BE99" s="162">
        <f>SUM(BE91:BE98)</f>
        <v>0</v>
      </c>
    </row>
    <row r="100" spans="1:104">
      <c r="A100" s="137" t="s">
        <v>61</v>
      </c>
      <c r="B100" s="138" t="s">
        <v>191</v>
      </c>
      <c r="C100" s="139" t="s">
        <v>192</v>
      </c>
      <c r="D100" s="140"/>
      <c r="E100" s="141"/>
      <c r="F100" s="141"/>
      <c r="G100" s="142"/>
      <c r="H100" s="143"/>
      <c r="I100" s="143"/>
      <c r="O100" s="144">
        <v>1</v>
      </c>
    </row>
    <row r="101" spans="1:104" ht="21">
      <c r="A101" s="145">
        <v>34</v>
      </c>
      <c r="B101" s="146" t="s">
        <v>193</v>
      </c>
      <c r="C101" s="147" t="s">
        <v>194</v>
      </c>
      <c r="D101" s="148" t="s">
        <v>88</v>
      </c>
      <c r="E101" s="149">
        <v>121.56399999999999</v>
      </c>
      <c r="F101" s="149"/>
      <c r="G101" s="150">
        <f>E101*F101</f>
        <v>0</v>
      </c>
      <c r="O101" s="144">
        <v>2</v>
      </c>
      <c r="AA101" s="117">
        <v>12</v>
      </c>
      <c r="AB101" s="117">
        <v>0</v>
      </c>
      <c r="AC101" s="117">
        <v>34</v>
      </c>
      <c r="AZ101" s="117">
        <v>1</v>
      </c>
      <c r="BA101" s="117">
        <f>IF(AZ101=1,G101,0)</f>
        <v>0</v>
      </c>
      <c r="BB101" s="117">
        <f>IF(AZ101=2,G101,0)</f>
        <v>0</v>
      </c>
      <c r="BC101" s="117">
        <f>IF(AZ101=3,G101,0)</f>
        <v>0</v>
      </c>
      <c r="BD101" s="117">
        <f>IF(AZ101=4,G101,0)</f>
        <v>0</v>
      </c>
      <c r="BE101" s="117">
        <f>IF(AZ101=5,G101,0)</f>
        <v>0</v>
      </c>
      <c r="CZ101" s="117">
        <v>1.3650000000000001E-2</v>
      </c>
    </row>
    <row r="102" spans="1:104">
      <c r="A102" s="151"/>
      <c r="B102" s="152"/>
      <c r="C102" s="470" t="s">
        <v>136</v>
      </c>
      <c r="D102" s="471"/>
      <c r="E102" s="153">
        <v>34.349600000000002</v>
      </c>
      <c r="F102" s="154"/>
      <c r="G102" s="155"/>
      <c r="M102" s="156" t="s">
        <v>136</v>
      </c>
      <c r="O102" s="144"/>
    </row>
    <row r="103" spans="1:104">
      <c r="A103" s="151"/>
      <c r="B103" s="152"/>
      <c r="C103" s="470" t="s">
        <v>137</v>
      </c>
      <c r="D103" s="471"/>
      <c r="E103" s="153">
        <v>10.45</v>
      </c>
      <c r="F103" s="154"/>
      <c r="G103" s="155"/>
      <c r="M103" s="156" t="s">
        <v>137</v>
      </c>
      <c r="O103" s="144"/>
    </row>
    <row r="104" spans="1:104">
      <c r="A104" s="151"/>
      <c r="B104" s="152"/>
      <c r="C104" s="470" t="s">
        <v>138</v>
      </c>
      <c r="D104" s="471"/>
      <c r="E104" s="153">
        <v>34.878</v>
      </c>
      <c r="F104" s="154"/>
      <c r="G104" s="155"/>
      <c r="M104" s="156" t="s">
        <v>138</v>
      </c>
      <c r="O104" s="144"/>
    </row>
    <row r="105" spans="1:104">
      <c r="A105" s="151"/>
      <c r="B105" s="152"/>
      <c r="C105" s="470" t="s">
        <v>141</v>
      </c>
      <c r="D105" s="471"/>
      <c r="E105" s="153">
        <v>1.23</v>
      </c>
      <c r="F105" s="154"/>
      <c r="G105" s="155"/>
      <c r="M105" s="156" t="s">
        <v>141</v>
      </c>
      <c r="O105" s="144"/>
    </row>
    <row r="106" spans="1:104">
      <c r="A106" s="151"/>
      <c r="B106" s="152"/>
      <c r="C106" s="470" t="s">
        <v>144</v>
      </c>
      <c r="D106" s="471"/>
      <c r="E106" s="153">
        <v>19.3826</v>
      </c>
      <c r="F106" s="154"/>
      <c r="G106" s="155"/>
      <c r="M106" s="156" t="s">
        <v>144</v>
      </c>
      <c r="O106" s="144"/>
    </row>
    <row r="107" spans="1:104">
      <c r="A107" s="151"/>
      <c r="B107" s="152"/>
      <c r="C107" s="470" t="s">
        <v>145</v>
      </c>
      <c r="D107" s="471"/>
      <c r="E107" s="153">
        <v>15.873799999999999</v>
      </c>
      <c r="F107" s="154"/>
      <c r="G107" s="155"/>
      <c r="M107" s="156" t="s">
        <v>145</v>
      </c>
      <c r="O107" s="144"/>
    </row>
    <row r="108" spans="1:104">
      <c r="A108" s="151"/>
      <c r="B108" s="152"/>
      <c r="C108" s="470" t="s">
        <v>195</v>
      </c>
      <c r="D108" s="471"/>
      <c r="E108" s="153">
        <v>5.4</v>
      </c>
      <c r="F108" s="154"/>
      <c r="G108" s="155"/>
      <c r="M108" s="156" t="s">
        <v>195</v>
      </c>
      <c r="O108" s="144"/>
    </row>
    <row r="109" spans="1:104">
      <c r="A109" s="157"/>
      <c r="B109" s="158" t="s">
        <v>64</v>
      </c>
      <c r="C109" s="159" t="str">
        <f>CONCATENATE(B100," ",C100)</f>
        <v>62 Úprava povrchů vnější</v>
      </c>
      <c r="D109" s="157"/>
      <c r="E109" s="160"/>
      <c r="F109" s="160"/>
      <c r="G109" s="161">
        <f>SUM(G100:G108)</f>
        <v>0</v>
      </c>
      <c r="O109" s="144">
        <v>4</v>
      </c>
      <c r="BA109" s="162">
        <f>SUM(BA100:BA108)</f>
        <v>0</v>
      </c>
      <c r="BB109" s="162">
        <f>SUM(BB100:BB108)</f>
        <v>0</v>
      </c>
      <c r="BC109" s="162">
        <f>SUM(BC100:BC108)</f>
        <v>0</v>
      </c>
      <c r="BD109" s="162">
        <f>SUM(BD100:BD108)</f>
        <v>0</v>
      </c>
      <c r="BE109" s="162">
        <f>SUM(BE100:BE108)</f>
        <v>0</v>
      </c>
    </row>
    <row r="110" spans="1:104" ht="24" customHeight="1">
      <c r="A110" s="137" t="s">
        <v>61</v>
      </c>
      <c r="B110" s="138" t="s">
        <v>196</v>
      </c>
      <c r="C110" s="139" t="s">
        <v>197</v>
      </c>
      <c r="D110" s="140"/>
      <c r="E110" s="141"/>
      <c r="F110" s="141"/>
      <c r="G110" s="142"/>
      <c r="H110" s="143"/>
      <c r="I110" s="143"/>
      <c r="O110" s="144">
        <v>1</v>
      </c>
    </row>
    <row r="111" spans="1:104" ht="21">
      <c r="A111" s="145">
        <v>35</v>
      </c>
      <c r="B111" s="146" t="s">
        <v>198</v>
      </c>
      <c r="C111" s="147" t="s">
        <v>199</v>
      </c>
      <c r="D111" s="148" t="s">
        <v>88</v>
      </c>
      <c r="E111" s="149">
        <v>103.48</v>
      </c>
      <c r="F111" s="149"/>
      <c r="G111" s="150">
        <f>E111*F111</f>
        <v>0</v>
      </c>
      <c r="O111" s="144">
        <v>2</v>
      </c>
      <c r="AA111" s="117">
        <v>12</v>
      </c>
      <c r="AB111" s="117">
        <v>0</v>
      </c>
      <c r="AC111" s="117">
        <v>35</v>
      </c>
      <c r="AZ111" s="117">
        <v>1</v>
      </c>
      <c r="BA111" s="117">
        <f>IF(AZ111=1,G111,0)</f>
        <v>0</v>
      </c>
      <c r="BB111" s="117">
        <f>IF(AZ111=2,G111,0)</f>
        <v>0</v>
      </c>
      <c r="BC111" s="117">
        <f>IF(AZ111=3,G111,0)</f>
        <v>0</v>
      </c>
      <c r="BD111" s="117">
        <f>IF(AZ111=4,G111,0)</f>
        <v>0</v>
      </c>
      <c r="BE111" s="117">
        <f>IF(AZ111=5,G111,0)</f>
        <v>0</v>
      </c>
      <c r="CZ111" s="117">
        <v>0.24582000000000001</v>
      </c>
    </row>
    <row r="112" spans="1:104">
      <c r="A112" s="151"/>
      <c r="B112" s="152"/>
      <c r="C112" s="470" t="s">
        <v>200</v>
      </c>
      <c r="D112" s="471"/>
      <c r="E112" s="153">
        <v>103.48</v>
      </c>
      <c r="F112" s="154"/>
      <c r="G112" s="155"/>
      <c r="M112" s="156" t="s">
        <v>200</v>
      </c>
      <c r="O112" s="144"/>
    </row>
    <row r="113" spans="1:104">
      <c r="A113" s="145">
        <v>36</v>
      </c>
      <c r="B113" s="146" t="s">
        <v>201</v>
      </c>
      <c r="C113" s="147" t="s">
        <v>202</v>
      </c>
      <c r="D113" s="148" t="s">
        <v>88</v>
      </c>
      <c r="E113" s="149">
        <v>121.68</v>
      </c>
      <c r="F113" s="149"/>
      <c r="G113" s="150">
        <f>E113*F113</f>
        <v>0</v>
      </c>
      <c r="O113" s="144">
        <v>2</v>
      </c>
      <c r="AA113" s="117">
        <v>12</v>
      </c>
      <c r="AB113" s="117">
        <v>0</v>
      </c>
      <c r="AC113" s="117">
        <v>36</v>
      </c>
      <c r="AZ113" s="117">
        <v>1</v>
      </c>
      <c r="BA113" s="117">
        <f>IF(AZ113=1,G113,0)</f>
        <v>0</v>
      </c>
      <c r="BB113" s="117">
        <f>IF(AZ113=2,G113,0)</f>
        <v>0</v>
      </c>
      <c r="BC113" s="117">
        <f>IF(AZ113=3,G113,0)</f>
        <v>0</v>
      </c>
      <c r="BD113" s="117">
        <f>IF(AZ113=4,G113,0)</f>
        <v>0</v>
      </c>
      <c r="BE113" s="117">
        <f>IF(AZ113=5,G113,0)</f>
        <v>0</v>
      </c>
      <c r="CZ113" s="117">
        <v>0.25098999999999999</v>
      </c>
    </row>
    <row r="114" spans="1:104">
      <c r="A114" s="151"/>
      <c r="B114" s="152"/>
      <c r="C114" s="470" t="s">
        <v>203</v>
      </c>
      <c r="D114" s="471"/>
      <c r="E114" s="153">
        <v>121.68</v>
      </c>
      <c r="F114" s="154"/>
      <c r="G114" s="155"/>
      <c r="M114" s="156" t="s">
        <v>203</v>
      </c>
      <c r="O114" s="144"/>
    </row>
    <row r="115" spans="1:104">
      <c r="A115" s="145">
        <v>37</v>
      </c>
      <c r="B115" s="146" t="s">
        <v>204</v>
      </c>
      <c r="C115" s="147" t="s">
        <v>205</v>
      </c>
      <c r="D115" s="148" t="s">
        <v>88</v>
      </c>
      <c r="E115" s="149">
        <v>44.96</v>
      </c>
      <c r="F115" s="149"/>
      <c r="G115" s="150">
        <f>E115*F115</f>
        <v>0</v>
      </c>
      <c r="O115" s="144">
        <v>2</v>
      </c>
      <c r="AA115" s="117">
        <v>12</v>
      </c>
      <c r="AB115" s="117">
        <v>0</v>
      </c>
      <c r="AC115" s="117">
        <v>37</v>
      </c>
      <c r="AZ115" s="117">
        <v>1</v>
      </c>
      <c r="BA115" s="117">
        <f>IF(AZ115=1,G115,0)</f>
        <v>0</v>
      </c>
      <c r="BB115" s="117">
        <f>IF(AZ115=2,G115,0)</f>
        <v>0</v>
      </c>
      <c r="BC115" s="117">
        <f>IF(AZ115=3,G115,0)</f>
        <v>0</v>
      </c>
      <c r="BD115" s="117">
        <f>IF(AZ115=4,G115,0)</f>
        <v>0</v>
      </c>
      <c r="BE115" s="117">
        <f>IF(AZ115=5,G115,0)</f>
        <v>0</v>
      </c>
      <c r="CZ115" s="117">
        <v>1.23E-3</v>
      </c>
    </row>
    <row r="116" spans="1:104">
      <c r="A116" s="145">
        <v>38</v>
      </c>
      <c r="B116" s="146" t="s">
        <v>206</v>
      </c>
      <c r="C116" s="147" t="s">
        <v>207</v>
      </c>
      <c r="D116" s="148" t="s">
        <v>88</v>
      </c>
      <c r="E116" s="149">
        <v>47.207999999999998</v>
      </c>
      <c r="F116" s="149"/>
      <c r="G116" s="150">
        <f>E116*F116</f>
        <v>0</v>
      </c>
      <c r="O116" s="144">
        <v>2</v>
      </c>
      <c r="AA116" s="117">
        <v>12</v>
      </c>
      <c r="AB116" s="117">
        <v>1</v>
      </c>
      <c r="AC116" s="117">
        <v>38</v>
      </c>
      <c r="AZ116" s="117">
        <v>1</v>
      </c>
      <c r="BA116" s="117">
        <f>IF(AZ116=1,G116,0)</f>
        <v>0</v>
      </c>
      <c r="BB116" s="117">
        <f>IF(AZ116=2,G116,0)</f>
        <v>0</v>
      </c>
      <c r="BC116" s="117">
        <f>IF(AZ116=3,G116,0)</f>
        <v>0</v>
      </c>
      <c r="BD116" s="117">
        <f>IF(AZ116=4,G116,0)</f>
        <v>0</v>
      </c>
      <c r="BE116" s="117">
        <f>IF(AZ116=5,G116,0)</f>
        <v>0</v>
      </c>
      <c r="CZ116" s="117">
        <v>0.13500000000000001</v>
      </c>
    </row>
    <row r="117" spans="1:104">
      <c r="A117" s="151"/>
      <c r="B117" s="152"/>
      <c r="C117" s="470" t="s">
        <v>208</v>
      </c>
      <c r="D117" s="471"/>
      <c r="E117" s="153">
        <v>47.207999999999998</v>
      </c>
      <c r="F117" s="154"/>
      <c r="G117" s="155"/>
      <c r="M117" s="156" t="s">
        <v>208</v>
      </c>
      <c r="O117" s="144"/>
    </row>
    <row r="118" spans="1:104" ht="21">
      <c r="A118" s="145">
        <v>39</v>
      </c>
      <c r="B118" s="146" t="s">
        <v>209</v>
      </c>
      <c r="C118" s="147" t="s">
        <v>210</v>
      </c>
      <c r="D118" s="148" t="s">
        <v>88</v>
      </c>
      <c r="E118" s="149">
        <v>5.125</v>
      </c>
      <c r="F118" s="149"/>
      <c r="G118" s="150">
        <f>E118*F118</f>
        <v>0</v>
      </c>
      <c r="O118" s="144">
        <v>2</v>
      </c>
      <c r="AA118" s="117">
        <v>12</v>
      </c>
      <c r="AB118" s="117">
        <v>0</v>
      </c>
      <c r="AC118" s="117">
        <v>39</v>
      </c>
      <c r="AZ118" s="117">
        <v>1</v>
      </c>
      <c r="BA118" s="117">
        <f>IF(AZ118=1,G118,0)</f>
        <v>0</v>
      </c>
      <c r="BB118" s="117">
        <f>IF(AZ118=2,G118,0)</f>
        <v>0</v>
      </c>
      <c r="BC118" s="117">
        <f>IF(AZ118=3,G118,0)</f>
        <v>0</v>
      </c>
      <c r="BD118" s="117">
        <f>IF(AZ118=4,G118,0)</f>
        <v>0</v>
      </c>
      <c r="BE118" s="117">
        <f>IF(AZ118=5,G118,0)</f>
        <v>0</v>
      </c>
      <c r="CZ118" s="117">
        <v>0.49358999999999997</v>
      </c>
    </row>
    <row r="119" spans="1:104">
      <c r="A119" s="151"/>
      <c r="B119" s="152"/>
      <c r="C119" s="470" t="s">
        <v>211</v>
      </c>
      <c r="D119" s="471"/>
      <c r="E119" s="153">
        <v>5.125</v>
      </c>
      <c r="F119" s="154"/>
      <c r="G119" s="155"/>
      <c r="M119" s="156" t="s">
        <v>211</v>
      </c>
      <c r="O119" s="144"/>
    </row>
    <row r="120" spans="1:104">
      <c r="A120" s="157"/>
      <c r="B120" s="158" t="s">
        <v>64</v>
      </c>
      <c r="C120" s="159" t="str">
        <f>CONCATENATE(B110," ",C110)</f>
        <v>63 Podlahy a podlahové konstrukce</v>
      </c>
      <c r="D120" s="157"/>
      <c r="E120" s="160"/>
      <c r="F120" s="160"/>
      <c r="G120" s="161">
        <f>SUM(G110:G119)</f>
        <v>0</v>
      </c>
      <c r="O120" s="144">
        <v>4</v>
      </c>
      <c r="BA120" s="162">
        <f>SUM(BA110:BA119)</f>
        <v>0</v>
      </c>
      <c r="BB120" s="162">
        <f>SUM(BB110:BB119)</f>
        <v>0</v>
      </c>
      <c r="BC120" s="162">
        <f>SUM(BC110:BC119)</f>
        <v>0</v>
      </c>
      <c r="BD120" s="162">
        <f>SUM(BD110:BD119)</f>
        <v>0</v>
      </c>
      <c r="BE120" s="162">
        <f>SUM(BE110:BE119)</f>
        <v>0</v>
      </c>
    </row>
    <row r="121" spans="1:104">
      <c r="A121" s="137" t="s">
        <v>61</v>
      </c>
      <c r="B121" s="138" t="s">
        <v>212</v>
      </c>
      <c r="C121" s="139" t="s">
        <v>213</v>
      </c>
      <c r="D121" s="140"/>
      <c r="E121" s="141"/>
      <c r="F121" s="141"/>
      <c r="G121" s="142"/>
      <c r="H121" s="143"/>
      <c r="I121" s="143"/>
      <c r="O121" s="144">
        <v>1</v>
      </c>
    </row>
    <row r="122" spans="1:104">
      <c r="A122" s="145">
        <v>40</v>
      </c>
      <c r="B122" s="146" t="s">
        <v>214</v>
      </c>
      <c r="C122" s="147" t="s">
        <v>215</v>
      </c>
      <c r="D122" s="148" t="s">
        <v>126</v>
      </c>
      <c r="E122" s="149">
        <v>3</v>
      </c>
      <c r="F122" s="149"/>
      <c r="G122" s="150">
        <f>E122*F122</f>
        <v>0</v>
      </c>
      <c r="O122" s="144">
        <v>2</v>
      </c>
      <c r="AA122" s="117">
        <v>12</v>
      </c>
      <c r="AB122" s="117">
        <v>0</v>
      </c>
      <c r="AC122" s="117">
        <v>40</v>
      </c>
      <c r="AZ122" s="117">
        <v>1</v>
      </c>
      <c r="BA122" s="117">
        <f>IF(AZ122=1,G122,0)</f>
        <v>0</v>
      </c>
      <c r="BB122" s="117">
        <f>IF(AZ122=2,G122,0)</f>
        <v>0</v>
      </c>
      <c r="BC122" s="117">
        <f>IF(AZ122=3,G122,0)</f>
        <v>0</v>
      </c>
      <c r="BD122" s="117">
        <f>IF(AZ122=4,G122,0)</f>
        <v>0</v>
      </c>
      <c r="BE122" s="117">
        <f>IF(AZ122=5,G122,0)</f>
        <v>0</v>
      </c>
      <c r="CZ122" s="117">
        <v>2.9199999999999999E-3</v>
      </c>
    </row>
    <row r="123" spans="1:104">
      <c r="A123" s="145">
        <v>41</v>
      </c>
      <c r="B123" s="146" t="s">
        <v>216</v>
      </c>
      <c r="C123" s="147" t="s">
        <v>217</v>
      </c>
      <c r="D123" s="148" t="s">
        <v>126</v>
      </c>
      <c r="E123" s="149">
        <v>1</v>
      </c>
      <c r="F123" s="149"/>
      <c r="G123" s="150">
        <f>E123*F123</f>
        <v>0</v>
      </c>
      <c r="O123" s="144">
        <v>2</v>
      </c>
      <c r="AA123" s="117">
        <v>12</v>
      </c>
      <c r="AB123" s="117">
        <v>1</v>
      </c>
      <c r="AC123" s="117">
        <v>41</v>
      </c>
      <c r="AZ123" s="117">
        <v>1</v>
      </c>
      <c r="BA123" s="117">
        <f>IF(AZ123=1,G123,0)</f>
        <v>0</v>
      </c>
      <c r="BB123" s="117">
        <f>IF(AZ123=2,G123,0)</f>
        <v>0</v>
      </c>
      <c r="BC123" s="117">
        <f>IF(AZ123=3,G123,0)</f>
        <v>0</v>
      </c>
      <c r="BD123" s="117">
        <f>IF(AZ123=4,G123,0)</f>
        <v>0</v>
      </c>
      <c r="BE123" s="117">
        <f>IF(AZ123=5,G123,0)</f>
        <v>0</v>
      </c>
      <c r="CZ123" s="117">
        <v>1.3599999999999999E-2</v>
      </c>
    </row>
    <row r="124" spans="1:104">
      <c r="A124" s="145">
        <v>42</v>
      </c>
      <c r="B124" s="146" t="s">
        <v>218</v>
      </c>
      <c r="C124" s="147" t="s">
        <v>219</v>
      </c>
      <c r="D124" s="148" t="s">
        <v>126</v>
      </c>
      <c r="E124" s="149">
        <v>2</v>
      </c>
      <c r="F124" s="149"/>
      <c r="G124" s="150">
        <f>E124*F124</f>
        <v>0</v>
      </c>
      <c r="O124" s="144">
        <v>2</v>
      </c>
      <c r="AA124" s="117">
        <v>12</v>
      </c>
      <c r="AB124" s="117">
        <v>1</v>
      </c>
      <c r="AC124" s="117">
        <v>42</v>
      </c>
      <c r="AZ124" s="117">
        <v>1</v>
      </c>
      <c r="BA124" s="117">
        <f>IF(AZ124=1,G124,0)</f>
        <v>0</v>
      </c>
      <c r="BB124" s="117">
        <f>IF(AZ124=2,G124,0)</f>
        <v>0</v>
      </c>
      <c r="BC124" s="117">
        <f>IF(AZ124=3,G124,0)</f>
        <v>0</v>
      </c>
      <c r="BD124" s="117">
        <f>IF(AZ124=4,G124,0)</f>
        <v>0</v>
      </c>
      <c r="BE124" s="117">
        <f>IF(AZ124=5,G124,0)</f>
        <v>0</v>
      </c>
      <c r="CZ124" s="117">
        <v>1.41E-2</v>
      </c>
    </row>
    <row r="125" spans="1:104">
      <c r="A125" s="157"/>
      <c r="B125" s="158" t="s">
        <v>64</v>
      </c>
      <c r="C125" s="159" t="str">
        <f>CONCATENATE(B121," ",C121)</f>
        <v>64 Výplně otvorů</v>
      </c>
      <c r="D125" s="157"/>
      <c r="E125" s="160"/>
      <c r="F125" s="160"/>
      <c r="G125" s="161">
        <f>SUM(G121:G124)</f>
        <v>0</v>
      </c>
      <c r="O125" s="144">
        <v>4</v>
      </c>
      <c r="BA125" s="162">
        <f>SUM(BA121:BA124)</f>
        <v>0</v>
      </c>
      <c r="BB125" s="162">
        <f>SUM(BB121:BB124)</f>
        <v>0</v>
      </c>
      <c r="BC125" s="162">
        <f>SUM(BC121:BC124)</f>
        <v>0</v>
      </c>
      <c r="BD125" s="162">
        <f>SUM(BD121:BD124)</f>
        <v>0</v>
      </c>
      <c r="BE125" s="162">
        <f>SUM(BE121:BE124)</f>
        <v>0</v>
      </c>
    </row>
    <row r="126" spans="1:104">
      <c r="A126" s="137" t="s">
        <v>61</v>
      </c>
      <c r="B126" s="138" t="s">
        <v>220</v>
      </c>
      <c r="C126" s="139" t="s">
        <v>221</v>
      </c>
      <c r="D126" s="140"/>
      <c r="E126" s="141"/>
      <c r="F126" s="141"/>
      <c r="G126" s="142"/>
      <c r="H126" s="143"/>
      <c r="I126" s="143"/>
      <c r="O126" s="144">
        <v>1</v>
      </c>
    </row>
    <row r="127" spans="1:104" ht="21">
      <c r="A127" s="145">
        <v>43</v>
      </c>
      <c r="B127" s="146" t="s">
        <v>222</v>
      </c>
      <c r="C127" s="147" t="s">
        <v>223</v>
      </c>
      <c r="D127" s="148" t="s">
        <v>122</v>
      </c>
      <c r="E127" s="149">
        <v>73</v>
      </c>
      <c r="F127" s="149"/>
      <c r="G127" s="150">
        <f>E127*F127</f>
        <v>0</v>
      </c>
      <c r="O127" s="144">
        <v>2</v>
      </c>
      <c r="AA127" s="117">
        <v>12</v>
      </c>
      <c r="AB127" s="117">
        <v>0</v>
      </c>
      <c r="AC127" s="117">
        <v>43</v>
      </c>
      <c r="AZ127" s="117">
        <v>1</v>
      </c>
      <c r="BA127" s="117">
        <f>IF(AZ127=1,G127,0)</f>
        <v>0</v>
      </c>
      <c r="BB127" s="117">
        <f>IF(AZ127=2,G127,0)</f>
        <v>0</v>
      </c>
      <c r="BC127" s="117">
        <f>IF(AZ127=3,G127,0)</f>
        <v>0</v>
      </c>
      <c r="BD127" s="117">
        <f>IF(AZ127=4,G127,0)</f>
        <v>0</v>
      </c>
      <c r="BE127" s="117">
        <f>IF(AZ127=5,G127,0)</f>
        <v>0</v>
      </c>
      <c r="CZ127" s="117">
        <v>0.82994000000000001</v>
      </c>
    </row>
    <row r="128" spans="1:104">
      <c r="A128" s="151"/>
      <c r="B128" s="152"/>
      <c r="C128" s="470" t="s">
        <v>224</v>
      </c>
      <c r="D128" s="471"/>
      <c r="E128" s="153">
        <v>73</v>
      </c>
      <c r="F128" s="154"/>
      <c r="G128" s="155"/>
      <c r="M128" s="156" t="s">
        <v>224</v>
      </c>
      <c r="O128" s="144"/>
    </row>
    <row r="129" spans="1:104" ht="21">
      <c r="A129" s="145">
        <v>44</v>
      </c>
      <c r="B129" s="146" t="s">
        <v>225</v>
      </c>
      <c r="C129" s="147" t="s">
        <v>226</v>
      </c>
      <c r="D129" s="148" t="s">
        <v>227</v>
      </c>
      <c r="E129" s="149">
        <v>1</v>
      </c>
      <c r="F129" s="149"/>
      <c r="G129" s="150">
        <f>E129*F129</f>
        <v>0</v>
      </c>
      <c r="O129" s="144">
        <v>2</v>
      </c>
      <c r="AA129" s="117">
        <v>12</v>
      </c>
      <c r="AB129" s="117">
        <v>0</v>
      </c>
      <c r="AC129" s="117">
        <v>44</v>
      </c>
      <c r="AZ129" s="117">
        <v>1</v>
      </c>
      <c r="BA129" s="117">
        <f>IF(AZ129=1,G129,0)</f>
        <v>0</v>
      </c>
      <c r="BB129" s="117">
        <f>IF(AZ129=2,G129,0)</f>
        <v>0</v>
      </c>
      <c r="BC129" s="117">
        <f>IF(AZ129=3,G129,0)</f>
        <v>0</v>
      </c>
      <c r="BD129" s="117">
        <f>IF(AZ129=4,G129,0)</f>
        <v>0</v>
      </c>
      <c r="BE129" s="117">
        <f>IF(AZ129=5,G129,0)</f>
        <v>0</v>
      </c>
      <c r="CZ129" s="117">
        <v>1.94556</v>
      </c>
    </row>
    <row r="130" spans="1:104">
      <c r="A130" s="151"/>
      <c r="B130" s="152"/>
      <c r="C130" s="470" t="s">
        <v>228</v>
      </c>
      <c r="D130" s="471"/>
      <c r="E130" s="153">
        <v>1</v>
      </c>
      <c r="F130" s="154"/>
      <c r="G130" s="155"/>
      <c r="M130" s="156" t="s">
        <v>228</v>
      </c>
      <c r="O130" s="144"/>
    </row>
    <row r="131" spans="1:104" ht="21">
      <c r="A131" s="145">
        <v>45</v>
      </c>
      <c r="B131" s="146" t="s">
        <v>229</v>
      </c>
      <c r="C131" s="147" t="s">
        <v>230</v>
      </c>
      <c r="D131" s="148" t="s">
        <v>126</v>
      </c>
      <c r="E131" s="149">
        <v>1</v>
      </c>
      <c r="F131" s="149"/>
      <c r="G131" s="150">
        <f>E131*F131</f>
        <v>0</v>
      </c>
      <c r="O131" s="144">
        <v>2</v>
      </c>
      <c r="AA131" s="117">
        <v>12</v>
      </c>
      <c r="AB131" s="117">
        <v>0</v>
      </c>
      <c r="AC131" s="117">
        <v>45</v>
      </c>
      <c r="AZ131" s="117">
        <v>1</v>
      </c>
      <c r="BA131" s="117">
        <f>IF(AZ131=1,G131,0)</f>
        <v>0</v>
      </c>
      <c r="BB131" s="117">
        <f>IF(AZ131=2,G131,0)</f>
        <v>0</v>
      </c>
      <c r="BC131" s="117">
        <f>IF(AZ131=3,G131,0)</f>
        <v>0</v>
      </c>
      <c r="BD131" s="117">
        <f>IF(AZ131=4,G131,0)</f>
        <v>0</v>
      </c>
      <c r="BE131" s="117">
        <f>IF(AZ131=5,G131,0)</f>
        <v>0</v>
      </c>
      <c r="CZ131" s="117">
        <v>6.3871500000000001</v>
      </c>
    </row>
    <row r="132" spans="1:104">
      <c r="A132" s="145">
        <v>46</v>
      </c>
      <c r="B132" s="146" t="s">
        <v>231</v>
      </c>
      <c r="C132" s="147" t="s">
        <v>232</v>
      </c>
      <c r="D132" s="148" t="s">
        <v>126</v>
      </c>
      <c r="E132" s="149">
        <v>6</v>
      </c>
      <c r="F132" s="149"/>
      <c r="G132" s="150">
        <f>E132*F132</f>
        <v>0</v>
      </c>
      <c r="O132" s="144">
        <v>2</v>
      </c>
      <c r="AA132" s="117">
        <v>12</v>
      </c>
      <c r="AB132" s="117">
        <v>0</v>
      </c>
      <c r="AC132" s="117">
        <v>46</v>
      </c>
      <c r="AZ132" s="117">
        <v>1</v>
      </c>
      <c r="BA132" s="117">
        <f>IF(AZ132=1,G132,0)</f>
        <v>0</v>
      </c>
      <c r="BB132" s="117">
        <f>IF(AZ132=2,G132,0)</f>
        <v>0</v>
      </c>
      <c r="BC132" s="117">
        <f>IF(AZ132=3,G132,0)</f>
        <v>0</v>
      </c>
      <c r="BD132" s="117">
        <f>IF(AZ132=4,G132,0)</f>
        <v>0</v>
      </c>
      <c r="BE132" s="117">
        <f>IF(AZ132=5,G132,0)</f>
        <v>0</v>
      </c>
      <c r="CZ132" s="117">
        <v>3.5249999999999997E-2</v>
      </c>
    </row>
    <row r="133" spans="1:104">
      <c r="A133" s="157"/>
      <c r="B133" s="158" t="s">
        <v>64</v>
      </c>
      <c r="C133" s="159" t="str">
        <f>CONCATENATE(B126," ",C126)</f>
        <v>8 Trubní vedení</v>
      </c>
      <c r="D133" s="157"/>
      <c r="E133" s="160"/>
      <c r="F133" s="160"/>
      <c r="G133" s="161">
        <f>SUM(G126:G132)</f>
        <v>0</v>
      </c>
      <c r="O133" s="144">
        <v>4</v>
      </c>
      <c r="BA133" s="162">
        <f>SUM(BA126:BA132)</f>
        <v>0</v>
      </c>
      <c r="BB133" s="162">
        <f>SUM(BB126:BB132)</f>
        <v>0</v>
      </c>
      <c r="BC133" s="162">
        <f>SUM(BC126:BC132)</f>
        <v>0</v>
      </c>
      <c r="BD133" s="162">
        <f>SUM(BD126:BD132)</f>
        <v>0</v>
      </c>
      <c r="BE133" s="162">
        <f>SUM(BE126:BE132)</f>
        <v>0</v>
      </c>
    </row>
    <row r="134" spans="1:104">
      <c r="A134" s="137" t="s">
        <v>61</v>
      </c>
      <c r="B134" s="138" t="s">
        <v>233</v>
      </c>
      <c r="C134" s="139" t="s">
        <v>234</v>
      </c>
      <c r="D134" s="140"/>
      <c r="E134" s="141"/>
      <c r="F134" s="141"/>
      <c r="G134" s="142"/>
      <c r="H134" s="143"/>
      <c r="I134" s="143"/>
      <c r="O134" s="144">
        <v>1</v>
      </c>
    </row>
    <row r="135" spans="1:104">
      <c r="A135" s="145">
        <v>47</v>
      </c>
      <c r="B135" s="146" t="s">
        <v>235</v>
      </c>
      <c r="C135" s="147" t="s">
        <v>236</v>
      </c>
      <c r="D135" s="148" t="s">
        <v>126</v>
      </c>
      <c r="E135" s="149">
        <v>4</v>
      </c>
      <c r="F135" s="149"/>
      <c r="G135" s="150">
        <f>E135*F135</f>
        <v>0</v>
      </c>
      <c r="O135" s="144">
        <v>2</v>
      </c>
      <c r="AA135" s="117">
        <v>12</v>
      </c>
      <c r="AB135" s="117">
        <v>0</v>
      </c>
      <c r="AC135" s="117">
        <v>47</v>
      </c>
      <c r="AZ135" s="117">
        <v>1</v>
      </c>
      <c r="BA135" s="117">
        <f>IF(AZ135=1,G135,0)</f>
        <v>0</v>
      </c>
      <c r="BB135" s="117">
        <f>IF(AZ135=2,G135,0)</f>
        <v>0</v>
      </c>
      <c r="BC135" s="117">
        <f>IF(AZ135=3,G135,0)</f>
        <v>0</v>
      </c>
      <c r="BD135" s="117">
        <f>IF(AZ135=4,G135,0)</f>
        <v>0</v>
      </c>
      <c r="BE135" s="117">
        <f>IF(AZ135=5,G135,0)</f>
        <v>0</v>
      </c>
      <c r="CZ135" s="117">
        <v>0</v>
      </c>
    </row>
    <row r="136" spans="1:104">
      <c r="A136" s="145">
        <v>48</v>
      </c>
      <c r="B136" s="146" t="s">
        <v>237</v>
      </c>
      <c r="C136" s="147" t="s">
        <v>238</v>
      </c>
      <c r="D136" s="148" t="s">
        <v>126</v>
      </c>
      <c r="E136" s="149">
        <v>6</v>
      </c>
      <c r="F136" s="149"/>
      <c r="G136" s="150">
        <f>E136*F136</f>
        <v>0</v>
      </c>
      <c r="O136" s="144">
        <v>2</v>
      </c>
      <c r="AA136" s="117">
        <v>12</v>
      </c>
      <c r="AB136" s="117">
        <v>0</v>
      </c>
      <c r="AC136" s="117">
        <v>48</v>
      </c>
      <c r="AZ136" s="117">
        <v>1</v>
      </c>
      <c r="BA136" s="117">
        <f>IF(AZ136=1,G136,0)</f>
        <v>0</v>
      </c>
      <c r="BB136" s="117">
        <f>IF(AZ136=2,G136,0)</f>
        <v>0</v>
      </c>
      <c r="BC136" s="117">
        <f>IF(AZ136=3,G136,0)</f>
        <v>0</v>
      </c>
      <c r="BD136" s="117">
        <f>IF(AZ136=4,G136,0)</f>
        <v>0</v>
      </c>
      <c r="BE136" s="117">
        <f>IF(AZ136=5,G136,0)</f>
        <v>0</v>
      </c>
      <c r="CZ136" s="117">
        <v>2.3400000000000001E-3</v>
      </c>
    </row>
    <row r="137" spans="1:104">
      <c r="A137" s="145">
        <v>49</v>
      </c>
      <c r="B137" s="146" t="s">
        <v>239</v>
      </c>
      <c r="C137" s="147" t="s">
        <v>240</v>
      </c>
      <c r="D137" s="148" t="s">
        <v>126</v>
      </c>
      <c r="E137" s="149">
        <v>2</v>
      </c>
      <c r="F137" s="149"/>
      <c r="G137" s="150">
        <f>E137*F137</f>
        <v>0</v>
      </c>
      <c r="O137" s="144">
        <v>2</v>
      </c>
      <c r="AA137" s="117">
        <v>12</v>
      </c>
      <c r="AB137" s="117">
        <v>0</v>
      </c>
      <c r="AC137" s="117">
        <v>49</v>
      </c>
      <c r="AZ137" s="117">
        <v>1</v>
      </c>
      <c r="BA137" s="117">
        <f>IF(AZ137=1,G137,0)</f>
        <v>0</v>
      </c>
      <c r="BB137" s="117">
        <f>IF(AZ137=2,G137,0)</f>
        <v>0</v>
      </c>
      <c r="BC137" s="117">
        <f>IF(AZ137=3,G137,0)</f>
        <v>0</v>
      </c>
      <c r="BD137" s="117">
        <f>IF(AZ137=4,G137,0)</f>
        <v>0</v>
      </c>
      <c r="BE137" s="117">
        <f>IF(AZ137=5,G137,0)</f>
        <v>0</v>
      </c>
      <c r="CZ137" s="117">
        <v>0</v>
      </c>
    </row>
    <row r="138" spans="1:104">
      <c r="A138" s="145">
        <v>50</v>
      </c>
      <c r="B138" s="146" t="s">
        <v>241</v>
      </c>
      <c r="C138" s="147" t="s">
        <v>242</v>
      </c>
      <c r="D138" s="148" t="s">
        <v>126</v>
      </c>
      <c r="E138" s="149">
        <v>2</v>
      </c>
      <c r="F138" s="149"/>
      <c r="G138" s="150">
        <f>E138*F138</f>
        <v>0</v>
      </c>
      <c r="O138" s="144">
        <v>2</v>
      </c>
      <c r="AA138" s="117">
        <v>12</v>
      </c>
      <c r="AB138" s="117">
        <v>0</v>
      </c>
      <c r="AC138" s="117">
        <v>50</v>
      </c>
      <c r="AZ138" s="117">
        <v>1</v>
      </c>
      <c r="BA138" s="117">
        <f>IF(AZ138=1,G138,0)</f>
        <v>0</v>
      </c>
      <c r="BB138" s="117">
        <f>IF(AZ138=2,G138,0)</f>
        <v>0</v>
      </c>
      <c r="BC138" s="117">
        <f>IF(AZ138=3,G138,0)</f>
        <v>0</v>
      </c>
      <c r="BD138" s="117">
        <f>IF(AZ138=4,G138,0)</f>
        <v>0</v>
      </c>
      <c r="BE138" s="117">
        <f>IF(AZ138=5,G138,0)</f>
        <v>0</v>
      </c>
      <c r="CZ138" s="117">
        <v>0</v>
      </c>
    </row>
    <row r="139" spans="1:104">
      <c r="A139" s="157"/>
      <c r="B139" s="158" t="s">
        <v>64</v>
      </c>
      <c r="C139" s="159" t="str">
        <f>CONCATENATE(B134," ",C134)</f>
        <v>95 Dokončovací práce</v>
      </c>
      <c r="D139" s="157"/>
      <c r="E139" s="160"/>
      <c r="F139" s="160"/>
      <c r="G139" s="161">
        <f>SUM(G134:G138)</f>
        <v>0</v>
      </c>
      <c r="O139" s="144">
        <v>4</v>
      </c>
      <c r="BA139" s="162">
        <f>SUM(BA134:BA138)</f>
        <v>0</v>
      </c>
      <c r="BB139" s="162">
        <f>SUM(BB134:BB138)</f>
        <v>0</v>
      </c>
      <c r="BC139" s="162">
        <f>SUM(BC134:BC138)</f>
        <v>0</v>
      </c>
      <c r="BD139" s="162">
        <f>SUM(BD134:BD138)</f>
        <v>0</v>
      </c>
      <c r="BE139" s="162">
        <f>SUM(BE134:BE138)</f>
        <v>0</v>
      </c>
    </row>
    <row r="140" spans="1:104" ht="24.6" customHeight="1">
      <c r="A140" s="137" t="s">
        <v>61</v>
      </c>
      <c r="B140" s="138" t="s">
        <v>243</v>
      </c>
      <c r="C140" s="139" t="s">
        <v>244</v>
      </c>
      <c r="D140" s="140"/>
      <c r="E140" s="141"/>
      <c r="F140" s="141"/>
      <c r="G140" s="142"/>
      <c r="H140" s="143"/>
      <c r="I140" s="143"/>
      <c r="O140" s="144">
        <v>1</v>
      </c>
    </row>
    <row r="141" spans="1:104">
      <c r="A141" s="145">
        <v>51</v>
      </c>
      <c r="B141" s="146" t="s">
        <v>245</v>
      </c>
      <c r="C141" s="147" t="s">
        <v>246</v>
      </c>
      <c r="D141" s="148" t="s">
        <v>126</v>
      </c>
      <c r="E141" s="149">
        <v>4</v>
      </c>
      <c r="F141" s="149"/>
      <c r="G141" s="150">
        <f>E141*F141</f>
        <v>0</v>
      </c>
      <c r="O141" s="144">
        <v>2</v>
      </c>
      <c r="AA141" s="117">
        <v>12</v>
      </c>
      <c r="AB141" s="117">
        <v>0</v>
      </c>
      <c r="AC141" s="117">
        <v>51</v>
      </c>
      <c r="AZ141" s="117">
        <v>1</v>
      </c>
      <c r="BA141" s="117">
        <f>IF(AZ141=1,G141,0)</f>
        <v>0</v>
      </c>
      <c r="BB141" s="117">
        <f>IF(AZ141=2,G141,0)</f>
        <v>0</v>
      </c>
      <c r="BC141" s="117">
        <f>IF(AZ141=3,G141,0)</f>
        <v>0</v>
      </c>
      <c r="BD141" s="117">
        <f>IF(AZ141=4,G141,0)</f>
        <v>0</v>
      </c>
      <c r="BE141" s="117">
        <f>IF(AZ141=5,G141,0)</f>
        <v>0</v>
      </c>
      <c r="CZ141" s="117">
        <v>0</v>
      </c>
    </row>
    <row r="142" spans="1:104">
      <c r="A142" s="145">
        <v>52</v>
      </c>
      <c r="B142" s="146" t="s">
        <v>247</v>
      </c>
      <c r="C142" s="147" t="s">
        <v>248</v>
      </c>
      <c r="D142" s="148" t="s">
        <v>68</v>
      </c>
      <c r="E142" s="149">
        <v>27.136500000000002</v>
      </c>
      <c r="F142" s="149"/>
      <c r="G142" s="150">
        <f>E142*F142</f>
        <v>0</v>
      </c>
      <c r="O142" s="144">
        <v>2</v>
      </c>
      <c r="AA142" s="117">
        <v>12</v>
      </c>
      <c r="AB142" s="117">
        <v>0</v>
      </c>
      <c r="AC142" s="117">
        <v>52</v>
      </c>
      <c r="AZ142" s="117">
        <v>1</v>
      </c>
      <c r="BA142" s="117">
        <f>IF(AZ142=1,G142,0)</f>
        <v>0</v>
      </c>
      <c r="BB142" s="117">
        <f>IF(AZ142=2,G142,0)</f>
        <v>0</v>
      </c>
      <c r="BC142" s="117">
        <f>IF(AZ142=3,G142,0)</f>
        <v>0</v>
      </c>
      <c r="BD142" s="117">
        <f>IF(AZ142=4,G142,0)</f>
        <v>0</v>
      </c>
      <c r="BE142" s="117">
        <f>IF(AZ142=5,G142,0)</f>
        <v>0</v>
      </c>
      <c r="CZ142" s="117">
        <v>0</v>
      </c>
    </row>
    <row r="143" spans="1:104">
      <c r="A143" s="151"/>
      <c r="B143" s="152"/>
      <c r="C143" s="470" t="s">
        <v>249</v>
      </c>
      <c r="D143" s="471"/>
      <c r="E143" s="153">
        <v>27.136500000000002</v>
      </c>
      <c r="F143" s="154"/>
      <c r="G143" s="155"/>
      <c r="M143" s="156" t="s">
        <v>249</v>
      </c>
      <c r="O143" s="144"/>
    </row>
    <row r="144" spans="1:104">
      <c r="A144" s="145">
        <v>53</v>
      </c>
      <c r="B144" s="146" t="s">
        <v>250</v>
      </c>
      <c r="C144" s="147" t="s">
        <v>251</v>
      </c>
      <c r="D144" s="148" t="s">
        <v>68</v>
      </c>
      <c r="E144" s="149">
        <v>18.091000000000001</v>
      </c>
      <c r="F144" s="149"/>
      <c r="G144" s="150">
        <f>E144*F144</f>
        <v>0</v>
      </c>
      <c r="O144" s="144">
        <v>2</v>
      </c>
      <c r="AA144" s="117">
        <v>12</v>
      </c>
      <c r="AB144" s="117">
        <v>0</v>
      </c>
      <c r="AC144" s="117">
        <v>53</v>
      </c>
      <c r="AZ144" s="117">
        <v>1</v>
      </c>
      <c r="BA144" s="117">
        <f>IF(AZ144=1,G144,0)</f>
        <v>0</v>
      </c>
      <c r="BB144" s="117">
        <f>IF(AZ144=2,G144,0)</f>
        <v>0</v>
      </c>
      <c r="BC144" s="117">
        <f>IF(AZ144=3,G144,0)</f>
        <v>0</v>
      </c>
      <c r="BD144" s="117">
        <f>IF(AZ144=4,G144,0)</f>
        <v>0</v>
      </c>
      <c r="BE144" s="117">
        <f>IF(AZ144=5,G144,0)</f>
        <v>0</v>
      </c>
      <c r="CZ144" s="117">
        <v>0</v>
      </c>
    </row>
    <row r="145" spans="1:104">
      <c r="A145" s="151"/>
      <c r="B145" s="152"/>
      <c r="C145" s="470" t="s">
        <v>252</v>
      </c>
      <c r="D145" s="471"/>
      <c r="E145" s="153">
        <v>18.091000000000001</v>
      </c>
      <c r="F145" s="154"/>
      <c r="G145" s="155"/>
      <c r="M145" s="156" t="s">
        <v>252</v>
      </c>
      <c r="O145" s="144"/>
    </row>
    <row r="146" spans="1:104">
      <c r="A146" s="145">
        <v>54</v>
      </c>
      <c r="B146" s="146" t="s">
        <v>253</v>
      </c>
      <c r="C146" s="147" t="s">
        <v>254</v>
      </c>
      <c r="D146" s="148" t="s">
        <v>88</v>
      </c>
      <c r="E146" s="149">
        <v>50.36</v>
      </c>
      <c r="F146" s="149"/>
      <c r="G146" s="150">
        <f>E146*F146</f>
        <v>0</v>
      </c>
      <c r="O146" s="144">
        <v>2</v>
      </c>
      <c r="AA146" s="117">
        <v>12</v>
      </c>
      <c r="AB146" s="117">
        <v>0</v>
      </c>
      <c r="AC146" s="117">
        <v>54</v>
      </c>
      <c r="AZ146" s="117">
        <v>1</v>
      </c>
      <c r="BA146" s="117">
        <f>IF(AZ146=1,G146,0)</f>
        <v>0</v>
      </c>
      <c r="BB146" s="117">
        <f>IF(AZ146=2,G146,0)</f>
        <v>0</v>
      </c>
      <c r="BC146" s="117">
        <f>IF(AZ146=3,G146,0)</f>
        <v>0</v>
      </c>
      <c r="BD146" s="117">
        <f>IF(AZ146=4,G146,0)</f>
        <v>0</v>
      </c>
      <c r="BE146" s="117">
        <f>IF(AZ146=5,G146,0)</f>
        <v>0</v>
      </c>
      <c r="CZ146" s="117">
        <v>1.0399999999999999E-3</v>
      </c>
    </row>
    <row r="147" spans="1:104">
      <c r="A147" s="151"/>
      <c r="B147" s="152"/>
      <c r="C147" s="470" t="s">
        <v>255</v>
      </c>
      <c r="D147" s="471"/>
      <c r="E147" s="153">
        <v>50.36</v>
      </c>
      <c r="F147" s="154"/>
      <c r="G147" s="155"/>
      <c r="M147" s="156" t="s">
        <v>255</v>
      </c>
      <c r="O147" s="144"/>
    </row>
    <row r="148" spans="1:104">
      <c r="A148" s="145">
        <v>55</v>
      </c>
      <c r="B148" s="146" t="s">
        <v>256</v>
      </c>
      <c r="C148" s="147" t="s">
        <v>257</v>
      </c>
      <c r="D148" s="148" t="s">
        <v>68</v>
      </c>
      <c r="E148" s="149">
        <v>46.110900000000001</v>
      </c>
      <c r="F148" s="149"/>
      <c r="G148" s="150">
        <f>E148*F148</f>
        <v>0</v>
      </c>
      <c r="O148" s="144">
        <v>2</v>
      </c>
      <c r="AA148" s="117">
        <v>12</v>
      </c>
      <c r="AB148" s="117">
        <v>0</v>
      </c>
      <c r="AC148" s="117">
        <v>55</v>
      </c>
      <c r="AZ148" s="117">
        <v>1</v>
      </c>
      <c r="BA148" s="117">
        <f>IF(AZ148=1,G148,0)</f>
        <v>0</v>
      </c>
      <c r="BB148" s="117">
        <f>IF(AZ148=2,G148,0)</f>
        <v>0</v>
      </c>
      <c r="BC148" s="117">
        <f>IF(AZ148=3,G148,0)</f>
        <v>0</v>
      </c>
      <c r="BD148" s="117">
        <f>IF(AZ148=4,G148,0)</f>
        <v>0</v>
      </c>
      <c r="BE148" s="117">
        <f>IF(AZ148=5,G148,0)</f>
        <v>0</v>
      </c>
      <c r="CZ148" s="117">
        <v>1.2800000000000001E-3</v>
      </c>
    </row>
    <row r="149" spans="1:104">
      <c r="A149" s="151"/>
      <c r="B149" s="152"/>
      <c r="C149" s="470" t="s">
        <v>258</v>
      </c>
      <c r="D149" s="471"/>
      <c r="E149" s="153">
        <v>3.8144999999999998</v>
      </c>
      <c r="F149" s="154"/>
      <c r="G149" s="155"/>
      <c r="M149" s="156" t="s">
        <v>258</v>
      </c>
      <c r="O149" s="144"/>
    </row>
    <row r="150" spans="1:104">
      <c r="A150" s="151"/>
      <c r="B150" s="152"/>
      <c r="C150" s="470" t="s">
        <v>259</v>
      </c>
      <c r="D150" s="471"/>
      <c r="E150" s="153">
        <v>8.7698999999999998</v>
      </c>
      <c r="F150" s="154"/>
      <c r="G150" s="155"/>
      <c r="M150" s="156" t="s">
        <v>259</v>
      </c>
      <c r="O150" s="144"/>
    </row>
    <row r="151" spans="1:104">
      <c r="A151" s="151"/>
      <c r="B151" s="152"/>
      <c r="C151" s="470" t="s">
        <v>260</v>
      </c>
      <c r="D151" s="471"/>
      <c r="E151" s="153">
        <v>23.482500000000002</v>
      </c>
      <c r="F151" s="154"/>
      <c r="G151" s="155"/>
      <c r="M151" s="156" t="s">
        <v>260</v>
      </c>
      <c r="O151" s="144"/>
    </row>
    <row r="152" spans="1:104">
      <c r="A152" s="151"/>
      <c r="B152" s="152"/>
      <c r="C152" s="470" t="s">
        <v>261</v>
      </c>
      <c r="D152" s="471"/>
      <c r="E152" s="153">
        <v>10.044</v>
      </c>
      <c r="F152" s="154"/>
      <c r="G152" s="155"/>
      <c r="M152" s="156" t="s">
        <v>261</v>
      </c>
      <c r="O152" s="144"/>
    </row>
    <row r="153" spans="1:104">
      <c r="A153" s="145">
        <v>56</v>
      </c>
      <c r="B153" s="146" t="s">
        <v>262</v>
      </c>
      <c r="C153" s="147" t="s">
        <v>263</v>
      </c>
      <c r="D153" s="148" t="s">
        <v>68</v>
      </c>
      <c r="E153" s="149">
        <v>11.0258</v>
      </c>
      <c r="F153" s="149"/>
      <c r="G153" s="150">
        <f>E153*F153</f>
        <v>0</v>
      </c>
      <c r="O153" s="144">
        <v>2</v>
      </c>
      <c r="AA153" s="117">
        <v>12</v>
      </c>
      <c r="AB153" s="117">
        <v>0</v>
      </c>
      <c r="AC153" s="117">
        <v>56</v>
      </c>
      <c r="AZ153" s="117">
        <v>1</v>
      </c>
      <c r="BA153" s="117">
        <f>IF(AZ153=1,G153,0)</f>
        <v>0</v>
      </c>
      <c r="BB153" s="117">
        <f>IF(AZ153=2,G153,0)</f>
        <v>0</v>
      </c>
      <c r="BC153" s="117">
        <f>IF(AZ153=3,G153,0)</f>
        <v>0</v>
      </c>
      <c r="BD153" s="117">
        <f>IF(AZ153=4,G153,0)</f>
        <v>0</v>
      </c>
      <c r="BE153" s="117">
        <f>IF(AZ153=5,G153,0)</f>
        <v>0</v>
      </c>
      <c r="CZ153" s="117">
        <v>0</v>
      </c>
    </row>
    <row r="154" spans="1:104">
      <c r="A154" s="151"/>
      <c r="B154" s="152"/>
      <c r="C154" s="470" t="s">
        <v>264</v>
      </c>
      <c r="D154" s="471"/>
      <c r="E154" s="153">
        <v>11.0258</v>
      </c>
      <c r="F154" s="154"/>
      <c r="G154" s="155"/>
      <c r="M154" s="156" t="s">
        <v>264</v>
      </c>
      <c r="O154" s="144"/>
    </row>
    <row r="155" spans="1:104">
      <c r="A155" s="145">
        <v>57</v>
      </c>
      <c r="B155" s="146" t="s">
        <v>265</v>
      </c>
      <c r="C155" s="147" t="s">
        <v>266</v>
      </c>
      <c r="D155" s="148" t="s">
        <v>68</v>
      </c>
      <c r="E155" s="149">
        <v>3.6753</v>
      </c>
      <c r="F155" s="149"/>
      <c r="G155" s="150">
        <f>E155*F155</f>
        <v>0</v>
      </c>
      <c r="O155" s="144">
        <v>2</v>
      </c>
      <c r="AA155" s="117">
        <v>12</v>
      </c>
      <c r="AB155" s="117">
        <v>0</v>
      </c>
      <c r="AC155" s="117">
        <v>57</v>
      </c>
      <c r="AZ155" s="117">
        <v>1</v>
      </c>
      <c r="BA155" s="117">
        <f>IF(AZ155=1,G155,0)</f>
        <v>0</v>
      </c>
      <c r="BB155" s="117">
        <f>IF(AZ155=2,G155,0)</f>
        <v>0</v>
      </c>
      <c r="BC155" s="117">
        <f>IF(AZ155=3,G155,0)</f>
        <v>0</v>
      </c>
      <c r="BD155" s="117">
        <f>IF(AZ155=4,G155,0)</f>
        <v>0</v>
      </c>
      <c r="BE155" s="117">
        <f>IF(AZ155=5,G155,0)</f>
        <v>0</v>
      </c>
      <c r="CZ155" s="117">
        <v>0</v>
      </c>
    </row>
    <row r="156" spans="1:104">
      <c r="A156" s="151"/>
      <c r="B156" s="152"/>
      <c r="C156" s="470" t="s">
        <v>267</v>
      </c>
      <c r="D156" s="471"/>
      <c r="E156" s="153">
        <v>3.6753</v>
      </c>
      <c r="F156" s="154"/>
      <c r="G156" s="155"/>
      <c r="M156" s="156" t="s">
        <v>267</v>
      </c>
      <c r="O156" s="144"/>
    </row>
    <row r="157" spans="1:104">
      <c r="A157" s="145">
        <v>58</v>
      </c>
      <c r="B157" s="146" t="s">
        <v>268</v>
      </c>
      <c r="C157" s="147" t="s">
        <v>269</v>
      </c>
      <c r="D157" s="148" t="s">
        <v>68</v>
      </c>
      <c r="E157" s="149">
        <v>8.7750000000000004</v>
      </c>
      <c r="F157" s="149"/>
      <c r="G157" s="150">
        <f>E157*F157</f>
        <v>0</v>
      </c>
      <c r="O157" s="144">
        <v>2</v>
      </c>
      <c r="AA157" s="117">
        <v>12</v>
      </c>
      <c r="AB157" s="117">
        <v>0</v>
      </c>
      <c r="AC157" s="117">
        <v>58</v>
      </c>
      <c r="AZ157" s="117">
        <v>1</v>
      </c>
      <c r="BA157" s="117">
        <f>IF(AZ157=1,G157,0)</f>
        <v>0</v>
      </c>
      <c r="BB157" s="117">
        <f>IF(AZ157=2,G157,0)</f>
        <v>0</v>
      </c>
      <c r="BC157" s="117">
        <f>IF(AZ157=3,G157,0)</f>
        <v>0</v>
      </c>
      <c r="BD157" s="117">
        <f>IF(AZ157=4,G157,0)</f>
        <v>0</v>
      </c>
      <c r="BE157" s="117">
        <f>IF(AZ157=5,G157,0)</f>
        <v>0</v>
      </c>
      <c r="CZ157" s="117">
        <v>0</v>
      </c>
    </row>
    <row r="158" spans="1:104">
      <c r="A158" s="151"/>
      <c r="B158" s="152"/>
      <c r="C158" s="470" t="s">
        <v>270</v>
      </c>
      <c r="D158" s="471"/>
      <c r="E158" s="153">
        <v>8.7750000000000004</v>
      </c>
      <c r="F158" s="154"/>
      <c r="G158" s="155"/>
      <c r="M158" s="156" t="s">
        <v>270</v>
      </c>
      <c r="O158" s="144"/>
    </row>
    <row r="159" spans="1:104" ht="21">
      <c r="A159" s="145">
        <v>59</v>
      </c>
      <c r="B159" s="146" t="s">
        <v>271</v>
      </c>
      <c r="C159" s="147" t="s">
        <v>272</v>
      </c>
      <c r="D159" s="148" t="s">
        <v>88</v>
      </c>
      <c r="E159" s="149">
        <v>231.82749999999999</v>
      </c>
      <c r="F159" s="149"/>
      <c r="G159" s="150">
        <f>E159*F159</f>
        <v>0</v>
      </c>
      <c r="O159" s="144">
        <v>2</v>
      </c>
      <c r="AA159" s="117">
        <v>12</v>
      </c>
      <c r="AB159" s="117">
        <v>0</v>
      </c>
      <c r="AC159" s="117">
        <v>59</v>
      </c>
      <c r="AZ159" s="117">
        <v>1</v>
      </c>
      <c r="BA159" s="117">
        <f>IF(AZ159=1,G159,0)</f>
        <v>0</v>
      </c>
      <c r="BB159" s="117">
        <f>IF(AZ159=2,G159,0)</f>
        <v>0</v>
      </c>
      <c r="BC159" s="117">
        <f>IF(AZ159=3,G159,0)</f>
        <v>0</v>
      </c>
      <c r="BD159" s="117">
        <f>IF(AZ159=4,G159,0)</f>
        <v>0</v>
      </c>
      <c r="BE159" s="117">
        <f>IF(AZ159=5,G159,0)</f>
        <v>0</v>
      </c>
      <c r="CZ159" s="117">
        <v>0</v>
      </c>
    </row>
    <row r="160" spans="1:104">
      <c r="A160" s="151"/>
      <c r="B160" s="152"/>
      <c r="C160" s="470" t="s">
        <v>273</v>
      </c>
      <c r="D160" s="471"/>
      <c r="E160" s="153">
        <v>173.08750000000001</v>
      </c>
      <c r="F160" s="154"/>
      <c r="G160" s="155"/>
      <c r="M160" s="156" t="s">
        <v>273</v>
      </c>
      <c r="O160" s="144"/>
    </row>
    <row r="161" spans="1:104">
      <c r="A161" s="151"/>
      <c r="B161" s="152"/>
      <c r="C161" s="470" t="s">
        <v>274</v>
      </c>
      <c r="D161" s="471"/>
      <c r="E161" s="153">
        <v>58.74</v>
      </c>
      <c r="F161" s="154"/>
      <c r="G161" s="155"/>
      <c r="M161" s="156" t="s">
        <v>274</v>
      </c>
      <c r="O161" s="144"/>
    </row>
    <row r="162" spans="1:104">
      <c r="A162" s="145">
        <v>60</v>
      </c>
      <c r="B162" s="146" t="s">
        <v>275</v>
      </c>
      <c r="C162" s="147" t="s">
        <v>276</v>
      </c>
      <c r="D162" s="148" t="s">
        <v>154</v>
      </c>
      <c r="E162" s="149">
        <v>244.1</v>
      </c>
      <c r="F162" s="149"/>
      <c r="G162" s="150">
        <f>E162*F162</f>
        <v>0</v>
      </c>
      <c r="O162" s="144">
        <v>2</v>
      </c>
      <c r="AA162" s="117">
        <v>12</v>
      </c>
      <c r="AB162" s="117">
        <v>0</v>
      </c>
      <c r="AC162" s="117">
        <v>60</v>
      </c>
      <c r="AZ162" s="117">
        <v>1</v>
      </c>
      <c r="BA162" s="117">
        <f>IF(AZ162=1,G162,0)</f>
        <v>0</v>
      </c>
      <c r="BB162" s="117">
        <f>IF(AZ162=2,G162,0)</f>
        <v>0</v>
      </c>
      <c r="BC162" s="117">
        <f>IF(AZ162=3,G162,0)</f>
        <v>0</v>
      </c>
      <c r="BD162" s="117">
        <f>IF(AZ162=4,G162,0)</f>
        <v>0</v>
      </c>
      <c r="BE162" s="117">
        <f>IF(AZ162=5,G162,0)</f>
        <v>0</v>
      </c>
      <c r="CZ162" s="117">
        <v>0</v>
      </c>
    </row>
    <row r="163" spans="1:104">
      <c r="A163" s="145">
        <v>61</v>
      </c>
      <c r="B163" s="146" t="s">
        <v>277</v>
      </c>
      <c r="C163" s="147" t="s">
        <v>278</v>
      </c>
      <c r="D163" s="148" t="s">
        <v>154</v>
      </c>
      <c r="E163" s="149">
        <v>244.1</v>
      </c>
      <c r="F163" s="149"/>
      <c r="G163" s="150">
        <f>E163*F163</f>
        <v>0</v>
      </c>
      <c r="O163" s="144">
        <v>2</v>
      </c>
      <c r="AA163" s="117">
        <v>12</v>
      </c>
      <c r="AB163" s="117">
        <v>0</v>
      </c>
      <c r="AC163" s="117">
        <v>61</v>
      </c>
      <c r="AZ163" s="117">
        <v>1</v>
      </c>
      <c r="BA163" s="117">
        <f>IF(AZ163=1,G163,0)</f>
        <v>0</v>
      </c>
      <c r="BB163" s="117">
        <f>IF(AZ163=2,G163,0)</f>
        <v>0</v>
      </c>
      <c r="BC163" s="117">
        <f>IF(AZ163=3,G163,0)</f>
        <v>0</v>
      </c>
      <c r="BD163" s="117">
        <f>IF(AZ163=4,G163,0)</f>
        <v>0</v>
      </c>
      <c r="BE163" s="117">
        <f>IF(AZ163=5,G163,0)</f>
        <v>0</v>
      </c>
      <c r="CZ163" s="117">
        <v>0</v>
      </c>
    </row>
    <row r="164" spans="1:104">
      <c r="A164" s="145">
        <v>62</v>
      </c>
      <c r="B164" s="146" t="s">
        <v>279</v>
      </c>
      <c r="C164" s="147" t="s">
        <v>280</v>
      </c>
      <c r="D164" s="148" t="s">
        <v>154</v>
      </c>
      <c r="E164" s="149">
        <v>244.1</v>
      </c>
      <c r="F164" s="149"/>
      <c r="G164" s="150">
        <f>E164*F164</f>
        <v>0</v>
      </c>
      <c r="O164" s="144">
        <v>2</v>
      </c>
      <c r="AA164" s="117">
        <v>12</v>
      </c>
      <c r="AB164" s="117">
        <v>0</v>
      </c>
      <c r="AC164" s="117">
        <v>62</v>
      </c>
      <c r="AZ164" s="117">
        <v>1</v>
      </c>
      <c r="BA164" s="117">
        <f>IF(AZ164=1,G164,0)</f>
        <v>0</v>
      </c>
      <c r="BB164" s="117">
        <f>IF(AZ164=2,G164,0)</f>
        <v>0</v>
      </c>
      <c r="BC164" s="117">
        <f>IF(AZ164=3,G164,0)</f>
        <v>0</v>
      </c>
      <c r="BD164" s="117">
        <f>IF(AZ164=4,G164,0)</f>
        <v>0</v>
      </c>
      <c r="BE164" s="117">
        <f>IF(AZ164=5,G164,0)</f>
        <v>0</v>
      </c>
      <c r="CZ164" s="117">
        <v>0</v>
      </c>
    </row>
    <row r="165" spans="1:104">
      <c r="A165" s="157"/>
      <c r="B165" s="158" t="s">
        <v>64</v>
      </c>
      <c r="C165" s="159" t="str">
        <f>CONCATENATE(B140," ",C140)</f>
        <v>96 Bourání konstrukcí</v>
      </c>
      <c r="D165" s="157"/>
      <c r="E165" s="160"/>
      <c r="F165" s="160"/>
      <c r="G165" s="161">
        <f>SUM(G140:G164)</f>
        <v>0</v>
      </c>
      <c r="O165" s="144">
        <v>4</v>
      </c>
      <c r="BA165" s="162">
        <f>SUM(BA140:BA164)</f>
        <v>0</v>
      </c>
      <c r="BB165" s="162">
        <f>SUM(BB140:BB164)</f>
        <v>0</v>
      </c>
      <c r="BC165" s="162">
        <f>SUM(BC140:BC164)</f>
        <v>0</v>
      </c>
      <c r="BD165" s="162">
        <f>SUM(BD140:BD164)</f>
        <v>0</v>
      </c>
      <c r="BE165" s="162">
        <f>SUM(BE140:BE164)</f>
        <v>0</v>
      </c>
    </row>
    <row r="166" spans="1:104" ht="19.8" customHeight="1">
      <c r="A166" s="137" t="s">
        <v>61</v>
      </c>
      <c r="B166" s="138" t="s">
        <v>281</v>
      </c>
      <c r="C166" s="139" t="s">
        <v>282</v>
      </c>
      <c r="D166" s="140"/>
      <c r="E166" s="141"/>
      <c r="F166" s="141"/>
      <c r="G166" s="142"/>
      <c r="H166" s="143"/>
      <c r="I166" s="143"/>
      <c r="O166" s="144">
        <v>1</v>
      </c>
    </row>
    <row r="167" spans="1:104">
      <c r="A167" s="145">
        <v>63</v>
      </c>
      <c r="B167" s="146" t="s">
        <v>283</v>
      </c>
      <c r="C167" s="147" t="s">
        <v>284</v>
      </c>
      <c r="D167" s="148" t="s">
        <v>154</v>
      </c>
      <c r="E167" s="149">
        <v>46.89</v>
      </c>
      <c r="F167" s="149"/>
      <c r="G167" s="150">
        <f>E167*F167</f>
        <v>0</v>
      </c>
      <c r="O167" s="144">
        <v>2</v>
      </c>
      <c r="AA167" s="117">
        <v>12</v>
      </c>
      <c r="AB167" s="117">
        <v>0</v>
      </c>
      <c r="AC167" s="117">
        <v>63</v>
      </c>
      <c r="AZ167" s="117">
        <v>1</v>
      </c>
      <c r="BA167" s="117">
        <f>IF(AZ167=1,G167,0)</f>
        <v>0</v>
      </c>
      <c r="BB167" s="117">
        <f>IF(AZ167=2,G167,0)</f>
        <v>0</v>
      </c>
      <c r="BC167" s="117">
        <f>IF(AZ167=3,G167,0)</f>
        <v>0</v>
      </c>
      <c r="BD167" s="117">
        <f>IF(AZ167=4,G167,0)</f>
        <v>0</v>
      </c>
      <c r="BE167" s="117">
        <f>IF(AZ167=5,G167,0)</f>
        <v>0</v>
      </c>
      <c r="CZ167" s="117">
        <v>0</v>
      </c>
    </row>
    <row r="168" spans="1:104">
      <c r="A168" s="157"/>
      <c r="B168" s="158" t="s">
        <v>64</v>
      </c>
      <c r="C168" s="159" t="str">
        <f>CONCATENATE(B166," ",C166)</f>
        <v>99 Staveništní přesun hmot</v>
      </c>
      <c r="D168" s="157"/>
      <c r="E168" s="160"/>
      <c r="F168" s="160"/>
      <c r="G168" s="161">
        <f>SUM(G166:G167)</f>
        <v>0</v>
      </c>
      <c r="O168" s="144">
        <v>4</v>
      </c>
      <c r="BA168" s="162">
        <f>SUM(BA166:BA167)</f>
        <v>0</v>
      </c>
      <c r="BB168" s="162">
        <f>SUM(BB166:BB167)</f>
        <v>0</v>
      </c>
      <c r="BC168" s="162">
        <f>SUM(BC166:BC167)</f>
        <v>0</v>
      </c>
      <c r="BD168" s="162">
        <f>SUM(BD166:BD167)</f>
        <v>0</v>
      </c>
      <c r="BE168" s="162">
        <f>SUM(BE166:BE167)</f>
        <v>0</v>
      </c>
    </row>
    <row r="169" spans="1:104">
      <c r="A169" s="137" t="s">
        <v>61</v>
      </c>
      <c r="B169" s="138" t="s">
        <v>285</v>
      </c>
      <c r="C169" s="139" t="s">
        <v>286</v>
      </c>
      <c r="D169" s="140"/>
      <c r="E169" s="141"/>
      <c r="F169" s="141"/>
      <c r="G169" s="142"/>
      <c r="H169" s="143"/>
      <c r="I169" s="143"/>
      <c r="O169" s="144">
        <v>1</v>
      </c>
    </row>
    <row r="170" spans="1:104">
      <c r="A170" s="145">
        <v>64</v>
      </c>
      <c r="B170" s="146" t="s">
        <v>287</v>
      </c>
      <c r="C170" s="147" t="s">
        <v>288</v>
      </c>
      <c r="D170" s="148" t="s">
        <v>88</v>
      </c>
      <c r="E170" s="149">
        <v>22.8</v>
      </c>
      <c r="F170" s="149"/>
      <c r="G170" s="150">
        <f>E170*F170</f>
        <v>0</v>
      </c>
      <c r="O170" s="144">
        <v>2</v>
      </c>
      <c r="AA170" s="117">
        <v>12</v>
      </c>
      <c r="AB170" s="117">
        <v>0</v>
      </c>
      <c r="AC170" s="117">
        <v>64</v>
      </c>
      <c r="AZ170" s="117">
        <v>2</v>
      </c>
      <c r="BA170" s="117">
        <f>IF(AZ170=1,G170,0)</f>
        <v>0</v>
      </c>
      <c r="BB170" s="117">
        <f>IF(AZ170=2,G170,0)</f>
        <v>0</v>
      </c>
      <c r="BC170" s="117">
        <f>IF(AZ170=3,G170,0)</f>
        <v>0</v>
      </c>
      <c r="BD170" s="117">
        <f>IF(AZ170=4,G170,0)</f>
        <v>0</v>
      </c>
      <c r="BE170" s="117">
        <f>IF(AZ170=5,G170,0)</f>
        <v>0</v>
      </c>
      <c r="CZ170" s="117">
        <v>7.79E-3</v>
      </c>
    </row>
    <row r="171" spans="1:104">
      <c r="A171" s="151"/>
      <c r="B171" s="152"/>
      <c r="C171" s="470" t="s">
        <v>289</v>
      </c>
      <c r="D171" s="471"/>
      <c r="E171" s="153">
        <v>22.8</v>
      </c>
      <c r="F171" s="154"/>
      <c r="G171" s="155"/>
      <c r="M171" s="156" t="s">
        <v>289</v>
      </c>
      <c r="O171" s="144"/>
    </row>
    <row r="172" spans="1:104" ht="21">
      <c r="A172" s="145">
        <v>65</v>
      </c>
      <c r="B172" s="146" t="s">
        <v>290</v>
      </c>
      <c r="C172" s="147" t="s">
        <v>291</v>
      </c>
      <c r="D172" s="148" t="s">
        <v>88</v>
      </c>
      <c r="E172" s="149">
        <v>29.974499999999999</v>
      </c>
      <c r="F172" s="149"/>
      <c r="G172" s="150">
        <f>E172*F172</f>
        <v>0</v>
      </c>
      <c r="O172" s="144">
        <v>2</v>
      </c>
      <c r="AA172" s="117">
        <v>12</v>
      </c>
      <c r="AB172" s="117">
        <v>0</v>
      </c>
      <c r="AC172" s="117">
        <v>65</v>
      </c>
      <c r="AZ172" s="117">
        <v>2</v>
      </c>
      <c r="BA172" s="117">
        <f>IF(AZ172=1,G172,0)</f>
        <v>0</v>
      </c>
      <c r="BB172" s="117">
        <f>IF(AZ172=2,G172,0)</f>
        <v>0</v>
      </c>
      <c r="BC172" s="117">
        <f>IF(AZ172=3,G172,0)</f>
        <v>0</v>
      </c>
      <c r="BD172" s="117">
        <f>IF(AZ172=4,G172,0)</f>
        <v>0</v>
      </c>
      <c r="BE172" s="117">
        <f>IF(AZ172=5,G172,0)</f>
        <v>0</v>
      </c>
      <c r="CZ172" s="117">
        <v>6.4700000000000001E-3</v>
      </c>
    </row>
    <row r="173" spans="1:104">
      <c r="A173" s="151"/>
      <c r="B173" s="152"/>
      <c r="C173" s="470" t="s">
        <v>292</v>
      </c>
      <c r="D173" s="471"/>
      <c r="E173" s="153">
        <v>29.974499999999999</v>
      </c>
      <c r="F173" s="154"/>
      <c r="G173" s="155"/>
      <c r="M173" s="156" t="s">
        <v>292</v>
      </c>
      <c r="O173" s="144"/>
    </row>
    <row r="174" spans="1:104" ht="21">
      <c r="A174" s="145">
        <v>66</v>
      </c>
      <c r="B174" s="146" t="s">
        <v>293</v>
      </c>
      <c r="C174" s="147" t="s">
        <v>294</v>
      </c>
      <c r="D174" s="148" t="s">
        <v>88</v>
      </c>
      <c r="E174" s="149">
        <v>121.68</v>
      </c>
      <c r="F174" s="149"/>
      <c r="G174" s="150">
        <f>E174*F174</f>
        <v>0</v>
      </c>
      <c r="O174" s="144">
        <v>2</v>
      </c>
      <c r="AA174" s="117">
        <v>12</v>
      </c>
      <c r="AB174" s="117">
        <v>0</v>
      </c>
      <c r="AC174" s="117">
        <v>66</v>
      </c>
      <c r="AZ174" s="117">
        <v>2</v>
      </c>
      <c r="BA174" s="117">
        <f>IF(AZ174=1,G174,0)</f>
        <v>0</v>
      </c>
      <c r="BB174" s="117">
        <f>IF(AZ174=2,G174,0)</f>
        <v>0</v>
      </c>
      <c r="BC174" s="117">
        <f>IF(AZ174=3,G174,0)</f>
        <v>0</v>
      </c>
      <c r="BD174" s="117">
        <f>IF(AZ174=4,G174,0)</f>
        <v>0</v>
      </c>
      <c r="BE174" s="117">
        <f>IF(AZ174=5,G174,0)</f>
        <v>0</v>
      </c>
      <c r="CZ174" s="117">
        <v>5.8999999999999999E-3</v>
      </c>
    </row>
    <row r="175" spans="1:104" ht="21">
      <c r="A175" s="145">
        <v>67</v>
      </c>
      <c r="B175" s="146" t="s">
        <v>295</v>
      </c>
      <c r="C175" s="147" t="s">
        <v>296</v>
      </c>
      <c r="D175" s="148" t="s">
        <v>88</v>
      </c>
      <c r="E175" s="149">
        <v>121.68</v>
      </c>
      <c r="F175" s="149"/>
      <c r="G175" s="150">
        <f>E175*F175</f>
        <v>0</v>
      </c>
      <c r="O175" s="144">
        <v>2</v>
      </c>
      <c r="AA175" s="117">
        <v>12</v>
      </c>
      <c r="AB175" s="117">
        <v>0</v>
      </c>
      <c r="AC175" s="117">
        <v>67</v>
      </c>
      <c r="AZ175" s="117">
        <v>2</v>
      </c>
      <c r="BA175" s="117">
        <f>IF(AZ175=1,G175,0)</f>
        <v>0</v>
      </c>
      <c r="BB175" s="117">
        <f>IF(AZ175=2,G175,0)</f>
        <v>0</v>
      </c>
      <c r="BC175" s="117">
        <f>IF(AZ175=3,G175,0)</f>
        <v>0</v>
      </c>
      <c r="BD175" s="117">
        <f>IF(AZ175=4,G175,0)</f>
        <v>0</v>
      </c>
      <c r="BE175" s="117">
        <f>IF(AZ175=5,G175,0)</f>
        <v>0</v>
      </c>
      <c r="CZ175" s="117">
        <v>7.1700000000000002E-3</v>
      </c>
    </row>
    <row r="176" spans="1:104">
      <c r="A176" s="157"/>
      <c r="B176" s="158" t="s">
        <v>64</v>
      </c>
      <c r="C176" s="159" t="str">
        <f>CONCATENATE(B169," ",C169)</f>
        <v>711 Izolace a živičné krytiny</v>
      </c>
      <c r="D176" s="157"/>
      <c r="E176" s="160"/>
      <c r="F176" s="160"/>
      <c r="G176" s="161">
        <f>SUM(G169:G175)</f>
        <v>0</v>
      </c>
      <c r="O176" s="144">
        <v>4</v>
      </c>
      <c r="BA176" s="162">
        <f>SUM(BA169:BA175)</f>
        <v>0</v>
      </c>
      <c r="BB176" s="162">
        <f>SUM(BB169:BB175)</f>
        <v>0</v>
      </c>
      <c r="BC176" s="162">
        <f>SUM(BC169:BC175)</f>
        <v>0</v>
      </c>
      <c r="BD176" s="162">
        <f>SUM(BD169:BD175)</f>
        <v>0</v>
      </c>
      <c r="BE176" s="162">
        <f>SUM(BE169:BE175)</f>
        <v>0</v>
      </c>
    </row>
    <row r="177" spans="1:104">
      <c r="A177" s="137" t="s">
        <v>61</v>
      </c>
      <c r="B177" s="138" t="s">
        <v>297</v>
      </c>
      <c r="C177" s="139" t="s">
        <v>298</v>
      </c>
      <c r="D177" s="140"/>
      <c r="E177" s="141"/>
      <c r="F177" s="141"/>
      <c r="G177" s="142"/>
      <c r="H177" s="143"/>
      <c r="I177" s="143"/>
      <c r="O177" s="144">
        <v>1</v>
      </c>
    </row>
    <row r="178" spans="1:104" ht="21">
      <c r="A178" s="145">
        <v>68</v>
      </c>
      <c r="B178" s="146" t="s">
        <v>299</v>
      </c>
      <c r="C178" s="147" t="s">
        <v>300</v>
      </c>
      <c r="D178" s="148" t="s">
        <v>88</v>
      </c>
      <c r="E178" s="149">
        <v>121.68</v>
      </c>
      <c r="F178" s="149"/>
      <c r="G178" s="150">
        <f>E178*F178</f>
        <v>0</v>
      </c>
      <c r="O178" s="144">
        <v>2</v>
      </c>
      <c r="AA178" s="117">
        <v>12</v>
      </c>
      <c r="AB178" s="117">
        <v>0</v>
      </c>
      <c r="AC178" s="117">
        <v>68</v>
      </c>
      <c r="AZ178" s="117">
        <v>2</v>
      </c>
      <c r="BA178" s="117">
        <f>IF(AZ178=1,G178,0)</f>
        <v>0</v>
      </c>
      <c r="BB178" s="117">
        <f>IF(AZ178=2,G178,0)</f>
        <v>0</v>
      </c>
      <c r="BC178" s="117">
        <f>IF(AZ178=3,G178,0)</f>
        <v>0</v>
      </c>
      <c r="BD178" s="117">
        <f>IF(AZ178=4,G178,0)</f>
        <v>0</v>
      </c>
      <c r="BE178" s="117">
        <f>IF(AZ178=5,G178,0)</f>
        <v>0</v>
      </c>
      <c r="CZ178" s="117">
        <v>2.0999999999999999E-3</v>
      </c>
    </row>
    <row r="179" spans="1:104">
      <c r="A179" s="145">
        <v>69</v>
      </c>
      <c r="B179" s="146" t="s">
        <v>301</v>
      </c>
      <c r="C179" s="147" t="s">
        <v>302</v>
      </c>
      <c r="D179" s="148" t="s">
        <v>88</v>
      </c>
      <c r="E179" s="149">
        <v>44.96</v>
      </c>
      <c r="F179" s="149"/>
      <c r="G179" s="150">
        <f>E179*F179</f>
        <v>0</v>
      </c>
      <c r="O179" s="144">
        <v>2</v>
      </c>
      <c r="AA179" s="117">
        <v>12</v>
      </c>
      <c r="AB179" s="117">
        <v>0</v>
      </c>
      <c r="AC179" s="117">
        <v>69</v>
      </c>
      <c r="AZ179" s="117">
        <v>2</v>
      </c>
      <c r="BA179" s="117">
        <f>IF(AZ179=1,G179,0)</f>
        <v>0</v>
      </c>
      <c r="BB179" s="117">
        <f>IF(AZ179=2,G179,0)</f>
        <v>0</v>
      </c>
      <c r="BC179" s="117">
        <f>IF(AZ179=3,G179,0)</f>
        <v>0</v>
      </c>
      <c r="BD179" s="117">
        <f>IF(AZ179=4,G179,0)</f>
        <v>0</v>
      </c>
      <c r="BE179" s="117">
        <f>IF(AZ179=5,G179,0)</f>
        <v>0</v>
      </c>
      <c r="CZ179" s="117">
        <v>5.0000000000000002E-5</v>
      </c>
    </row>
    <row r="180" spans="1:104">
      <c r="A180" s="151"/>
      <c r="B180" s="152"/>
      <c r="C180" s="470" t="s">
        <v>303</v>
      </c>
      <c r="D180" s="471"/>
      <c r="E180" s="153">
        <v>0</v>
      </c>
      <c r="F180" s="154"/>
      <c r="G180" s="155"/>
      <c r="M180" s="156" t="s">
        <v>303</v>
      </c>
      <c r="O180" s="144"/>
    </row>
    <row r="181" spans="1:104">
      <c r="A181" s="151"/>
      <c r="B181" s="152"/>
      <c r="C181" s="470" t="s">
        <v>304</v>
      </c>
      <c r="D181" s="471"/>
      <c r="E181" s="153">
        <v>0</v>
      </c>
      <c r="F181" s="154"/>
      <c r="G181" s="155"/>
      <c r="M181" s="156" t="s">
        <v>304</v>
      </c>
      <c r="O181" s="144"/>
    </row>
    <row r="182" spans="1:104">
      <c r="A182" s="151"/>
      <c r="B182" s="152"/>
      <c r="C182" s="470" t="s">
        <v>305</v>
      </c>
      <c r="D182" s="471"/>
      <c r="E182" s="153">
        <v>0</v>
      </c>
      <c r="F182" s="154"/>
      <c r="G182" s="155"/>
      <c r="M182" s="156" t="s">
        <v>305</v>
      </c>
      <c r="O182" s="144"/>
    </row>
    <row r="183" spans="1:104">
      <c r="A183" s="151"/>
      <c r="B183" s="152"/>
      <c r="C183" s="470" t="s">
        <v>306</v>
      </c>
      <c r="D183" s="471"/>
      <c r="E183" s="153">
        <v>0</v>
      </c>
      <c r="F183" s="154"/>
      <c r="G183" s="155"/>
      <c r="M183" s="156" t="s">
        <v>306</v>
      </c>
      <c r="O183" s="144"/>
    </row>
    <row r="184" spans="1:104">
      <c r="A184" s="151"/>
      <c r="B184" s="152"/>
      <c r="C184" s="470" t="s">
        <v>307</v>
      </c>
      <c r="D184" s="471"/>
      <c r="E184" s="153">
        <v>0</v>
      </c>
      <c r="F184" s="154"/>
      <c r="G184" s="155"/>
      <c r="M184" s="156" t="s">
        <v>307</v>
      </c>
      <c r="O184" s="144"/>
    </row>
    <row r="185" spans="1:104">
      <c r="A185" s="151"/>
      <c r="B185" s="152"/>
      <c r="C185" s="470" t="s">
        <v>308</v>
      </c>
      <c r="D185" s="471"/>
      <c r="E185" s="153">
        <v>44.96</v>
      </c>
      <c r="F185" s="154"/>
      <c r="G185" s="155"/>
      <c r="M185" s="156" t="s">
        <v>308</v>
      </c>
      <c r="O185" s="144"/>
    </row>
    <row r="186" spans="1:104">
      <c r="A186" s="157"/>
      <c r="B186" s="158" t="s">
        <v>64</v>
      </c>
      <c r="C186" s="159" t="str">
        <f>CONCATENATE(B177," ",C177)</f>
        <v>713 Izolace tepelné</v>
      </c>
      <c r="D186" s="157"/>
      <c r="E186" s="160"/>
      <c r="F186" s="160"/>
      <c r="G186" s="161">
        <f>SUM(G177:G185)</f>
        <v>0</v>
      </c>
      <c r="O186" s="144">
        <v>4</v>
      </c>
      <c r="BA186" s="162">
        <f>SUM(BA177:BA185)</f>
        <v>0</v>
      </c>
      <c r="BB186" s="162">
        <f>SUM(BB177:BB185)</f>
        <v>0</v>
      </c>
      <c r="BC186" s="162">
        <f>SUM(BC177:BC185)</f>
        <v>0</v>
      </c>
      <c r="BD186" s="162">
        <f>SUM(BD177:BD185)</f>
        <v>0</v>
      </c>
      <c r="BE186" s="162">
        <f>SUM(BE177:BE185)</f>
        <v>0</v>
      </c>
    </row>
    <row r="187" spans="1:104">
      <c r="A187" s="137" t="s">
        <v>61</v>
      </c>
      <c r="B187" s="138" t="s">
        <v>309</v>
      </c>
      <c r="C187" s="139" t="s">
        <v>310</v>
      </c>
      <c r="D187" s="140"/>
      <c r="E187" s="141"/>
      <c r="F187" s="141"/>
      <c r="G187" s="142"/>
      <c r="H187" s="143"/>
      <c r="I187" s="143"/>
      <c r="O187" s="144">
        <v>1</v>
      </c>
    </row>
    <row r="188" spans="1:104" ht="21">
      <c r="A188" s="145">
        <v>70</v>
      </c>
      <c r="B188" s="146" t="s">
        <v>311</v>
      </c>
      <c r="C188" s="147" t="s">
        <v>312</v>
      </c>
      <c r="D188" s="148" t="s">
        <v>227</v>
      </c>
      <c r="E188" s="149">
        <v>1</v>
      </c>
      <c r="F188" s="149">
        <f>'SO 02 ZTI'!G20</f>
        <v>0</v>
      </c>
      <c r="G188" s="150">
        <f>E188*F188</f>
        <v>0</v>
      </c>
      <c r="O188" s="144">
        <v>2</v>
      </c>
      <c r="AA188" s="117">
        <v>12</v>
      </c>
      <c r="AB188" s="117">
        <v>0</v>
      </c>
      <c r="AC188" s="117">
        <v>70</v>
      </c>
      <c r="AZ188" s="117">
        <v>2</v>
      </c>
      <c r="BA188" s="117">
        <f>IF(AZ188=1,G188,0)</f>
        <v>0</v>
      </c>
      <c r="BB188" s="117">
        <f>IF(AZ188=2,G188,0)</f>
        <v>0</v>
      </c>
      <c r="BC188" s="117">
        <f>IF(AZ188=3,G188,0)</f>
        <v>0</v>
      </c>
      <c r="BD188" s="117">
        <f>IF(AZ188=4,G188,0)</f>
        <v>0</v>
      </c>
      <c r="BE188" s="117">
        <f>IF(AZ188=5,G188,0)</f>
        <v>0</v>
      </c>
      <c r="CZ188" s="117">
        <v>1.4599999999999999E-3</v>
      </c>
    </row>
    <row r="189" spans="1:104">
      <c r="A189" s="157"/>
      <c r="B189" s="158" t="s">
        <v>64</v>
      </c>
      <c r="C189" s="159" t="str">
        <f>CONCATENATE(B187," ",C187)</f>
        <v>720 Zdravotně technické instalace</v>
      </c>
      <c r="D189" s="157"/>
      <c r="E189" s="160"/>
      <c r="F189" s="160"/>
      <c r="G189" s="161">
        <f>SUM(G187:G188)</f>
        <v>0</v>
      </c>
      <c r="O189" s="144">
        <v>4</v>
      </c>
      <c r="BA189" s="162">
        <f>SUM(BA187:BA188)</f>
        <v>0</v>
      </c>
      <c r="BB189" s="162">
        <f>SUM(BB187:BB188)</f>
        <v>0</v>
      </c>
      <c r="BC189" s="162">
        <f>SUM(BC187:BC188)</f>
        <v>0</v>
      </c>
      <c r="BD189" s="162">
        <f>SUM(BD187:BD188)</f>
        <v>0</v>
      </c>
      <c r="BE189" s="162">
        <f>SUM(BE187:BE188)</f>
        <v>0</v>
      </c>
    </row>
    <row r="190" spans="1:104">
      <c r="A190" s="137" t="s">
        <v>61</v>
      </c>
      <c r="B190" s="138" t="s">
        <v>313</v>
      </c>
      <c r="C190" s="139" t="s">
        <v>314</v>
      </c>
      <c r="D190" s="140"/>
      <c r="E190" s="141"/>
      <c r="F190" s="141"/>
      <c r="G190" s="142"/>
      <c r="H190" s="143"/>
      <c r="I190" s="143"/>
      <c r="O190" s="144">
        <v>1</v>
      </c>
    </row>
    <row r="191" spans="1:104">
      <c r="A191" s="145">
        <v>71</v>
      </c>
      <c r="B191" s="146" t="s">
        <v>315</v>
      </c>
      <c r="C191" s="147" t="s">
        <v>316</v>
      </c>
      <c r="D191" s="148" t="s">
        <v>227</v>
      </c>
      <c r="E191" s="149">
        <v>1</v>
      </c>
      <c r="F191" s="149">
        <f>'UT - SO02'!F129</f>
        <v>0</v>
      </c>
      <c r="G191" s="150">
        <f>E191*F191</f>
        <v>0</v>
      </c>
      <c r="O191" s="144">
        <v>2</v>
      </c>
      <c r="AA191" s="117">
        <v>12</v>
      </c>
      <c r="AB191" s="117">
        <v>0</v>
      </c>
      <c r="AC191" s="117">
        <v>71</v>
      </c>
      <c r="AZ191" s="117">
        <v>2</v>
      </c>
      <c r="BA191" s="117">
        <f>IF(AZ191=1,G191,0)</f>
        <v>0</v>
      </c>
      <c r="BB191" s="117">
        <f>IF(AZ191=2,G191,0)</f>
        <v>0</v>
      </c>
      <c r="BC191" s="117">
        <f>IF(AZ191=3,G191,0)</f>
        <v>0</v>
      </c>
      <c r="BD191" s="117">
        <f>IF(AZ191=4,G191,0)</f>
        <v>0</v>
      </c>
      <c r="BE191" s="117">
        <f>IF(AZ191=5,G191,0)</f>
        <v>0</v>
      </c>
      <c r="CZ191" s="117">
        <v>3.4000000000000002E-4</v>
      </c>
    </row>
    <row r="192" spans="1:104">
      <c r="A192" s="157"/>
      <c r="B192" s="158" t="s">
        <v>64</v>
      </c>
      <c r="C192" s="159" t="str">
        <f>CONCATENATE(B190," ",C190)</f>
        <v>731  Ústřední vytápění</v>
      </c>
      <c r="D192" s="157"/>
      <c r="E192" s="160"/>
      <c r="F192" s="160"/>
      <c r="G192" s="161">
        <f>SUM(G190:G191)</f>
        <v>0</v>
      </c>
      <c r="O192" s="144">
        <v>4</v>
      </c>
      <c r="BA192" s="162">
        <f>SUM(BA190:BA191)</f>
        <v>0</v>
      </c>
      <c r="BB192" s="162">
        <f>SUM(BB190:BB191)</f>
        <v>0</v>
      </c>
      <c r="BC192" s="162">
        <f>SUM(BC190:BC191)</f>
        <v>0</v>
      </c>
      <c r="BD192" s="162">
        <f>SUM(BD190:BD191)</f>
        <v>0</v>
      </c>
      <c r="BE192" s="162">
        <f>SUM(BE190:BE191)</f>
        <v>0</v>
      </c>
    </row>
    <row r="193" spans="1:104">
      <c r="A193" s="137" t="s">
        <v>61</v>
      </c>
      <c r="B193" s="138" t="s">
        <v>317</v>
      </c>
      <c r="C193" s="139" t="s">
        <v>318</v>
      </c>
      <c r="D193" s="140"/>
      <c r="E193" s="141"/>
      <c r="F193" s="141"/>
      <c r="G193" s="142"/>
      <c r="H193" s="143"/>
      <c r="I193" s="143"/>
      <c r="O193" s="144">
        <v>1</v>
      </c>
    </row>
    <row r="194" spans="1:104">
      <c r="A194" s="145">
        <v>72</v>
      </c>
      <c r="B194" s="146" t="s">
        <v>319</v>
      </c>
      <c r="C194" s="147" t="s">
        <v>320</v>
      </c>
      <c r="D194" s="148" t="s">
        <v>122</v>
      </c>
      <c r="E194" s="149">
        <v>53.48</v>
      </c>
      <c r="F194" s="149"/>
      <c r="G194" s="150">
        <f>E194*F194</f>
        <v>0</v>
      </c>
      <c r="O194" s="144">
        <v>2</v>
      </c>
      <c r="AA194" s="117">
        <v>12</v>
      </c>
      <c r="AB194" s="117">
        <v>0</v>
      </c>
      <c r="AC194" s="117">
        <v>72</v>
      </c>
      <c r="AZ194" s="117">
        <v>2</v>
      </c>
      <c r="BA194" s="117">
        <f>IF(AZ194=1,G194,0)</f>
        <v>0</v>
      </c>
      <c r="BB194" s="117">
        <f>IF(AZ194=2,G194,0)</f>
        <v>0</v>
      </c>
      <c r="BC194" s="117">
        <f>IF(AZ194=3,G194,0)</f>
        <v>0</v>
      </c>
      <c r="BD194" s="117">
        <f>IF(AZ194=4,G194,0)</f>
        <v>0</v>
      </c>
      <c r="BE194" s="117">
        <f>IF(AZ194=5,G194,0)</f>
        <v>0</v>
      </c>
      <c r="CZ194" s="117">
        <v>2.7599999999999999E-3</v>
      </c>
    </row>
    <row r="195" spans="1:104">
      <c r="A195" s="151"/>
      <c r="B195" s="152"/>
      <c r="C195" s="470" t="s">
        <v>321</v>
      </c>
      <c r="D195" s="471"/>
      <c r="E195" s="153">
        <v>53.48</v>
      </c>
      <c r="F195" s="154"/>
      <c r="G195" s="155"/>
      <c r="M195" s="156" t="s">
        <v>321</v>
      </c>
      <c r="O195" s="144"/>
    </row>
    <row r="196" spans="1:104" ht="21">
      <c r="A196" s="145">
        <v>73</v>
      </c>
      <c r="B196" s="146" t="s">
        <v>322</v>
      </c>
      <c r="C196" s="147" t="s">
        <v>323</v>
      </c>
      <c r="D196" s="148" t="s">
        <v>122</v>
      </c>
      <c r="E196" s="149">
        <v>26.4</v>
      </c>
      <c r="F196" s="149"/>
      <c r="G196" s="150">
        <f>E196*F196</f>
        <v>0</v>
      </c>
      <c r="O196" s="144">
        <v>2</v>
      </c>
      <c r="AA196" s="117">
        <v>12</v>
      </c>
      <c r="AB196" s="117">
        <v>0</v>
      </c>
      <c r="AC196" s="117">
        <v>73</v>
      </c>
      <c r="AZ196" s="117">
        <v>2</v>
      </c>
      <c r="BA196" s="117">
        <f>IF(AZ196=1,G196,0)</f>
        <v>0</v>
      </c>
      <c r="BB196" s="117">
        <f>IF(AZ196=2,G196,0)</f>
        <v>0</v>
      </c>
      <c r="BC196" s="117">
        <f>IF(AZ196=3,G196,0)</f>
        <v>0</v>
      </c>
      <c r="BD196" s="117">
        <f>IF(AZ196=4,G196,0)</f>
        <v>0</v>
      </c>
      <c r="BE196" s="117">
        <f>IF(AZ196=5,G196,0)</f>
        <v>0</v>
      </c>
      <c r="CZ196" s="117">
        <v>3.46E-3</v>
      </c>
    </row>
    <row r="197" spans="1:104">
      <c r="A197" s="151"/>
      <c r="B197" s="152"/>
      <c r="C197" s="470" t="s">
        <v>324</v>
      </c>
      <c r="D197" s="471"/>
      <c r="E197" s="153">
        <v>26.4</v>
      </c>
      <c r="F197" s="154"/>
      <c r="G197" s="155"/>
      <c r="M197" s="156" t="s">
        <v>324</v>
      </c>
      <c r="O197" s="144"/>
    </row>
    <row r="198" spans="1:104">
      <c r="A198" s="145">
        <v>74</v>
      </c>
      <c r="B198" s="146" t="s">
        <v>325</v>
      </c>
      <c r="C198" s="147" t="s">
        <v>326</v>
      </c>
      <c r="D198" s="148" t="s">
        <v>126</v>
      </c>
      <c r="E198" s="149">
        <v>6</v>
      </c>
      <c r="F198" s="149"/>
      <c r="G198" s="150">
        <f>E198*F198</f>
        <v>0</v>
      </c>
      <c r="O198" s="144">
        <v>2</v>
      </c>
      <c r="AA198" s="117">
        <v>12</v>
      </c>
      <c r="AB198" s="117">
        <v>0</v>
      </c>
      <c r="AC198" s="117">
        <v>74</v>
      </c>
      <c r="AZ198" s="117">
        <v>2</v>
      </c>
      <c r="BA198" s="117">
        <f>IF(AZ198=1,G198,0)</f>
        <v>0</v>
      </c>
      <c r="BB198" s="117">
        <f>IF(AZ198=2,G198,0)</f>
        <v>0</v>
      </c>
      <c r="BC198" s="117">
        <f>IF(AZ198=3,G198,0)</f>
        <v>0</v>
      </c>
      <c r="BD198" s="117">
        <f>IF(AZ198=4,G198,0)</f>
        <v>0</v>
      </c>
      <c r="BE198" s="117">
        <f>IF(AZ198=5,G198,0)</f>
        <v>0</v>
      </c>
      <c r="CZ198" s="117">
        <v>3.5E-4</v>
      </c>
    </row>
    <row r="199" spans="1:104">
      <c r="A199" s="145">
        <v>75</v>
      </c>
      <c r="B199" s="146" t="s">
        <v>327</v>
      </c>
      <c r="C199" s="147" t="s">
        <v>328</v>
      </c>
      <c r="D199" s="148" t="s">
        <v>122</v>
      </c>
      <c r="E199" s="149">
        <v>4.2</v>
      </c>
      <c r="F199" s="149"/>
      <c r="G199" s="150">
        <f>E199*F199</f>
        <v>0</v>
      </c>
      <c r="O199" s="144">
        <v>2</v>
      </c>
      <c r="AA199" s="117">
        <v>12</v>
      </c>
      <c r="AB199" s="117">
        <v>0</v>
      </c>
      <c r="AC199" s="117">
        <v>75</v>
      </c>
      <c r="AZ199" s="117">
        <v>2</v>
      </c>
      <c r="BA199" s="117">
        <f>IF(AZ199=1,G199,0)</f>
        <v>0</v>
      </c>
      <c r="BB199" s="117">
        <f>IF(AZ199=2,G199,0)</f>
        <v>0</v>
      </c>
      <c r="BC199" s="117">
        <f>IF(AZ199=3,G199,0)</f>
        <v>0</v>
      </c>
      <c r="BD199" s="117">
        <f>IF(AZ199=4,G199,0)</f>
        <v>0</v>
      </c>
      <c r="BE199" s="117">
        <f>IF(AZ199=5,G199,0)</f>
        <v>0</v>
      </c>
      <c r="CZ199" s="117">
        <v>2.7000000000000001E-3</v>
      </c>
    </row>
    <row r="200" spans="1:104">
      <c r="A200" s="151"/>
      <c r="B200" s="152"/>
      <c r="C200" s="470" t="s">
        <v>329</v>
      </c>
      <c r="D200" s="471"/>
      <c r="E200" s="153">
        <v>4.2</v>
      </c>
      <c r="F200" s="154"/>
      <c r="G200" s="155"/>
      <c r="M200" s="156" t="s">
        <v>329</v>
      </c>
      <c r="O200" s="144"/>
    </row>
    <row r="201" spans="1:104">
      <c r="A201" s="157"/>
      <c r="B201" s="158" t="s">
        <v>64</v>
      </c>
      <c r="C201" s="159" t="str">
        <f>CONCATENATE(B193," ",C193)</f>
        <v>764 Konstrukce klempířské</v>
      </c>
      <c r="D201" s="157"/>
      <c r="E201" s="160"/>
      <c r="F201" s="160"/>
      <c r="G201" s="161">
        <f>SUM(G193:G200)</f>
        <v>0</v>
      </c>
      <c r="O201" s="144">
        <v>4</v>
      </c>
      <c r="BA201" s="162">
        <f>SUM(BA193:BA200)</f>
        <v>0</v>
      </c>
      <c r="BB201" s="162">
        <f>SUM(BB193:BB200)</f>
        <v>0</v>
      </c>
      <c r="BC201" s="162">
        <f>SUM(BC193:BC200)</f>
        <v>0</v>
      </c>
      <c r="BD201" s="162">
        <f>SUM(BD193:BD200)</f>
        <v>0</v>
      </c>
      <c r="BE201" s="162">
        <f>SUM(BE193:BE200)</f>
        <v>0</v>
      </c>
    </row>
    <row r="202" spans="1:104">
      <c r="A202" s="137" t="s">
        <v>61</v>
      </c>
      <c r="B202" s="138" t="s">
        <v>330</v>
      </c>
      <c r="C202" s="139" t="s">
        <v>331</v>
      </c>
      <c r="D202" s="140"/>
      <c r="E202" s="141"/>
      <c r="F202" s="141"/>
      <c r="G202" s="142"/>
      <c r="H202" s="143"/>
      <c r="I202" s="143"/>
      <c r="O202" s="144">
        <v>1</v>
      </c>
    </row>
    <row r="203" spans="1:104">
      <c r="A203" s="145">
        <v>76</v>
      </c>
      <c r="B203" s="146" t="s">
        <v>332</v>
      </c>
      <c r="C203" s="147" t="s">
        <v>333</v>
      </c>
      <c r="D203" s="148" t="s">
        <v>126</v>
      </c>
      <c r="E203" s="149">
        <v>1</v>
      </c>
      <c r="F203" s="149"/>
      <c r="G203" s="150">
        <f t="shared" ref="G203:G210" si="0">E203*F203</f>
        <v>0</v>
      </c>
      <c r="O203" s="144">
        <v>2</v>
      </c>
      <c r="AA203" s="117">
        <v>12</v>
      </c>
      <c r="AB203" s="117">
        <v>0</v>
      </c>
      <c r="AC203" s="117">
        <v>76</v>
      </c>
      <c r="AZ203" s="117">
        <v>2</v>
      </c>
      <c r="BA203" s="117">
        <f t="shared" ref="BA203:BA210" si="1">IF(AZ203=1,G203,0)</f>
        <v>0</v>
      </c>
      <c r="BB203" s="117">
        <f t="shared" ref="BB203:BB210" si="2">IF(AZ203=2,G203,0)</f>
        <v>0</v>
      </c>
      <c r="BC203" s="117">
        <f t="shared" ref="BC203:BC210" si="3">IF(AZ203=3,G203,0)</f>
        <v>0</v>
      </c>
      <c r="BD203" s="117">
        <f t="shared" ref="BD203:BD210" si="4">IF(AZ203=4,G203,0)</f>
        <v>0</v>
      </c>
      <c r="BE203" s="117">
        <f t="shared" ref="BE203:BE210" si="5">IF(AZ203=5,G203,0)</f>
        <v>0</v>
      </c>
      <c r="CZ203" s="117">
        <v>1.6199999999999999E-3</v>
      </c>
    </row>
    <row r="204" spans="1:104">
      <c r="A204" s="145">
        <v>77</v>
      </c>
      <c r="B204" s="146" t="s">
        <v>334</v>
      </c>
      <c r="C204" s="147" t="s">
        <v>335</v>
      </c>
      <c r="D204" s="148" t="s">
        <v>126</v>
      </c>
      <c r="E204" s="149">
        <v>2</v>
      </c>
      <c r="F204" s="149"/>
      <c r="G204" s="150">
        <f t="shared" si="0"/>
        <v>0</v>
      </c>
      <c r="O204" s="144">
        <v>2</v>
      </c>
      <c r="AA204" s="117">
        <v>12</v>
      </c>
      <c r="AB204" s="117">
        <v>0</v>
      </c>
      <c r="AC204" s="117">
        <v>77</v>
      </c>
      <c r="AZ204" s="117">
        <v>2</v>
      </c>
      <c r="BA204" s="117">
        <f t="shared" si="1"/>
        <v>0</v>
      </c>
      <c r="BB204" s="117">
        <f t="shared" si="2"/>
        <v>0</v>
      </c>
      <c r="BC204" s="117">
        <f t="shared" si="3"/>
        <v>0</v>
      </c>
      <c r="BD204" s="117">
        <f t="shared" si="4"/>
        <v>0</v>
      </c>
      <c r="BE204" s="117">
        <f t="shared" si="5"/>
        <v>0</v>
      </c>
      <c r="CZ204" s="117">
        <v>1.82E-3</v>
      </c>
    </row>
    <row r="205" spans="1:104">
      <c r="A205" s="145">
        <v>78</v>
      </c>
      <c r="B205" s="146" t="s">
        <v>336</v>
      </c>
      <c r="C205" s="147" t="s">
        <v>337</v>
      </c>
      <c r="D205" s="148" t="s">
        <v>126</v>
      </c>
      <c r="E205" s="149">
        <v>1</v>
      </c>
      <c r="F205" s="149"/>
      <c r="G205" s="150">
        <f t="shared" si="0"/>
        <v>0</v>
      </c>
      <c r="O205" s="144">
        <v>2</v>
      </c>
      <c r="AA205" s="117">
        <v>12</v>
      </c>
      <c r="AB205" s="117">
        <v>1</v>
      </c>
      <c r="AC205" s="117">
        <v>78</v>
      </c>
      <c r="AZ205" s="117">
        <v>2</v>
      </c>
      <c r="BA205" s="117">
        <f t="shared" si="1"/>
        <v>0</v>
      </c>
      <c r="BB205" s="117">
        <f t="shared" si="2"/>
        <v>0</v>
      </c>
      <c r="BC205" s="117">
        <f t="shared" si="3"/>
        <v>0</v>
      </c>
      <c r="BD205" s="117">
        <f t="shared" si="4"/>
        <v>0</v>
      </c>
      <c r="BE205" s="117">
        <f t="shared" si="5"/>
        <v>0</v>
      </c>
      <c r="CZ205" s="117">
        <v>1.7500000000000002E-2</v>
      </c>
    </row>
    <row r="206" spans="1:104">
      <c r="A206" s="145">
        <v>79</v>
      </c>
      <c r="B206" s="146" t="s">
        <v>338</v>
      </c>
      <c r="C206" s="147" t="s">
        <v>339</v>
      </c>
      <c r="D206" s="148" t="s">
        <v>126</v>
      </c>
      <c r="E206" s="149">
        <v>1</v>
      </c>
      <c r="F206" s="149"/>
      <c r="G206" s="150">
        <f t="shared" si="0"/>
        <v>0</v>
      </c>
      <c r="O206" s="144">
        <v>2</v>
      </c>
      <c r="AA206" s="117">
        <v>12</v>
      </c>
      <c r="AB206" s="117">
        <v>1</v>
      </c>
      <c r="AC206" s="117">
        <v>79</v>
      </c>
      <c r="AZ206" s="117">
        <v>2</v>
      </c>
      <c r="BA206" s="117">
        <f t="shared" si="1"/>
        <v>0</v>
      </c>
      <c r="BB206" s="117">
        <f t="shared" si="2"/>
        <v>0</v>
      </c>
      <c r="BC206" s="117">
        <f t="shared" si="3"/>
        <v>0</v>
      </c>
      <c r="BD206" s="117">
        <f t="shared" si="4"/>
        <v>0</v>
      </c>
      <c r="BE206" s="117">
        <f t="shared" si="5"/>
        <v>0</v>
      </c>
      <c r="CZ206" s="117">
        <v>1.6E-2</v>
      </c>
    </row>
    <row r="207" spans="1:104">
      <c r="A207" s="145">
        <v>80</v>
      </c>
      <c r="B207" s="146" t="s">
        <v>340</v>
      </c>
      <c r="C207" s="147" t="s">
        <v>341</v>
      </c>
      <c r="D207" s="148" t="s">
        <v>126</v>
      </c>
      <c r="E207" s="149">
        <v>1</v>
      </c>
      <c r="F207" s="149"/>
      <c r="G207" s="150">
        <f t="shared" si="0"/>
        <v>0</v>
      </c>
      <c r="O207" s="144">
        <v>2</v>
      </c>
      <c r="AA207" s="117">
        <v>12</v>
      </c>
      <c r="AB207" s="117">
        <v>1</v>
      </c>
      <c r="AC207" s="117">
        <v>80</v>
      </c>
      <c r="AZ207" s="117">
        <v>2</v>
      </c>
      <c r="BA207" s="117">
        <f t="shared" si="1"/>
        <v>0</v>
      </c>
      <c r="BB207" s="117">
        <f t="shared" si="2"/>
        <v>0</v>
      </c>
      <c r="BC207" s="117">
        <f t="shared" si="3"/>
        <v>0</v>
      </c>
      <c r="BD207" s="117">
        <f t="shared" si="4"/>
        <v>0</v>
      </c>
      <c r="BE207" s="117">
        <f t="shared" si="5"/>
        <v>0</v>
      </c>
      <c r="CZ207" s="117">
        <v>1.7500000000000002E-2</v>
      </c>
    </row>
    <row r="208" spans="1:104">
      <c r="A208" s="145">
        <v>81</v>
      </c>
      <c r="B208" s="146" t="s">
        <v>342</v>
      </c>
      <c r="C208" s="147" t="s">
        <v>343</v>
      </c>
      <c r="D208" s="148" t="s">
        <v>154</v>
      </c>
      <c r="E208" s="149">
        <v>0.1</v>
      </c>
      <c r="F208" s="149"/>
      <c r="G208" s="150">
        <f t="shared" si="0"/>
        <v>0</v>
      </c>
      <c r="O208" s="144">
        <v>2</v>
      </c>
      <c r="AA208" s="117">
        <v>12</v>
      </c>
      <c r="AB208" s="117">
        <v>0</v>
      </c>
      <c r="AC208" s="117">
        <v>81</v>
      </c>
      <c r="AZ208" s="117">
        <v>2</v>
      </c>
      <c r="BA208" s="117">
        <f t="shared" si="1"/>
        <v>0</v>
      </c>
      <c r="BB208" s="117">
        <f t="shared" si="2"/>
        <v>0</v>
      </c>
      <c r="BC208" s="117">
        <f t="shared" si="3"/>
        <v>0</v>
      </c>
      <c r="BD208" s="117">
        <f t="shared" si="4"/>
        <v>0</v>
      </c>
      <c r="BE208" s="117">
        <f t="shared" si="5"/>
        <v>0</v>
      </c>
      <c r="CZ208" s="117">
        <v>0</v>
      </c>
    </row>
    <row r="209" spans="1:104" ht="21">
      <c r="A209" s="145">
        <v>82</v>
      </c>
      <c r="B209" s="146" t="s">
        <v>344</v>
      </c>
      <c r="C209" s="147" t="s">
        <v>345</v>
      </c>
      <c r="D209" s="148" t="s">
        <v>126</v>
      </c>
      <c r="E209" s="149">
        <v>4</v>
      </c>
      <c r="F209" s="149"/>
      <c r="G209" s="150">
        <f t="shared" si="0"/>
        <v>0</v>
      </c>
      <c r="O209" s="144">
        <v>2</v>
      </c>
      <c r="AA209" s="117">
        <v>12</v>
      </c>
      <c r="AB209" s="117">
        <v>0</v>
      </c>
      <c r="AC209" s="117">
        <v>82</v>
      </c>
      <c r="AZ209" s="117">
        <v>2</v>
      </c>
      <c r="BA209" s="117">
        <f t="shared" si="1"/>
        <v>0</v>
      </c>
      <c r="BB209" s="117">
        <f t="shared" si="2"/>
        <v>0</v>
      </c>
      <c r="BC209" s="117">
        <f t="shared" si="3"/>
        <v>0</v>
      </c>
      <c r="BD209" s="117">
        <f t="shared" si="4"/>
        <v>0</v>
      </c>
      <c r="BE209" s="117">
        <f t="shared" si="5"/>
        <v>0</v>
      </c>
      <c r="CZ209" s="117">
        <v>2.0899999999999998E-2</v>
      </c>
    </row>
    <row r="210" spans="1:104">
      <c r="A210" s="145">
        <v>83</v>
      </c>
      <c r="B210" s="146" t="s">
        <v>346</v>
      </c>
      <c r="C210" s="147" t="s">
        <v>347</v>
      </c>
      <c r="D210" s="148" t="s">
        <v>122</v>
      </c>
      <c r="E210" s="149">
        <v>3.8</v>
      </c>
      <c r="F210" s="149"/>
      <c r="G210" s="150">
        <f t="shared" si="0"/>
        <v>0</v>
      </c>
      <c r="O210" s="144">
        <v>2</v>
      </c>
      <c r="AA210" s="117">
        <v>12</v>
      </c>
      <c r="AB210" s="117">
        <v>0</v>
      </c>
      <c r="AC210" s="117">
        <v>83</v>
      </c>
      <c r="AZ210" s="117">
        <v>2</v>
      </c>
      <c r="BA210" s="117">
        <f t="shared" si="1"/>
        <v>0</v>
      </c>
      <c r="BB210" s="117">
        <f t="shared" si="2"/>
        <v>0</v>
      </c>
      <c r="BC210" s="117">
        <f t="shared" si="3"/>
        <v>0</v>
      </c>
      <c r="BD210" s="117">
        <f t="shared" si="4"/>
        <v>0</v>
      </c>
      <c r="BE210" s="117">
        <f t="shared" si="5"/>
        <v>0</v>
      </c>
      <c r="CZ210" s="117">
        <v>5.0600000000000003E-3</v>
      </c>
    </row>
    <row r="211" spans="1:104">
      <c r="A211" s="151"/>
      <c r="B211" s="152"/>
      <c r="C211" s="470" t="s">
        <v>348</v>
      </c>
      <c r="D211" s="471"/>
      <c r="E211" s="153">
        <v>3.8</v>
      </c>
      <c r="F211" s="154"/>
      <c r="G211" s="155"/>
      <c r="M211" s="156" t="s">
        <v>348</v>
      </c>
      <c r="O211" s="144"/>
    </row>
    <row r="212" spans="1:104">
      <c r="A212" s="145">
        <v>84</v>
      </c>
      <c r="B212" s="146" t="s">
        <v>349</v>
      </c>
      <c r="C212" s="147" t="s">
        <v>350</v>
      </c>
      <c r="D212" s="148" t="s">
        <v>126</v>
      </c>
      <c r="E212" s="149">
        <v>1</v>
      </c>
      <c r="F212" s="149"/>
      <c r="G212" s="150">
        <f>E212*F212</f>
        <v>0</v>
      </c>
      <c r="O212" s="144">
        <v>2</v>
      </c>
      <c r="AA212" s="117">
        <v>12</v>
      </c>
      <c r="AB212" s="117">
        <v>0</v>
      </c>
      <c r="AC212" s="117">
        <v>84</v>
      </c>
      <c r="AZ212" s="117">
        <v>2</v>
      </c>
      <c r="BA212" s="117">
        <f>IF(AZ212=1,G212,0)</f>
        <v>0</v>
      </c>
      <c r="BB212" s="117">
        <f>IF(AZ212=2,G212,0)</f>
        <v>0</v>
      </c>
      <c r="BC212" s="117">
        <f>IF(AZ212=3,G212,0)</f>
        <v>0</v>
      </c>
      <c r="BD212" s="117">
        <f>IF(AZ212=4,G212,0)</f>
        <v>0</v>
      </c>
      <c r="BE212" s="117">
        <f>IF(AZ212=5,G212,0)</f>
        <v>0</v>
      </c>
      <c r="CZ212" s="117">
        <v>3.168E-2</v>
      </c>
    </row>
    <row r="213" spans="1:104">
      <c r="A213" s="145">
        <v>85</v>
      </c>
      <c r="B213" s="146" t="s">
        <v>351</v>
      </c>
      <c r="C213" s="147" t="s">
        <v>352</v>
      </c>
      <c r="D213" s="148" t="s">
        <v>126</v>
      </c>
      <c r="E213" s="149">
        <v>1</v>
      </c>
      <c r="F213" s="149"/>
      <c r="G213" s="150">
        <f>E213*F213</f>
        <v>0</v>
      </c>
      <c r="O213" s="144">
        <v>2</v>
      </c>
      <c r="AA213" s="117">
        <v>12</v>
      </c>
      <c r="AB213" s="117">
        <v>0</v>
      </c>
      <c r="AC213" s="117">
        <v>85</v>
      </c>
      <c r="AZ213" s="117">
        <v>2</v>
      </c>
      <c r="BA213" s="117">
        <f>IF(AZ213=1,G213,0)</f>
        <v>0</v>
      </c>
      <c r="BB213" s="117">
        <f>IF(AZ213=2,G213,0)</f>
        <v>0</v>
      </c>
      <c r="BC213" s="117">
        <f>IF(AZ213=3,G213,0)</f>
        <v>0</v>
      </c>
      <c r="BD213" s="117">
        <f>IF(AZ213=4,G213,0)</f>
        <v>0</v>
      </c>
      <c r="BE213" s="117">
        <f>IF(AZ213=5,G213,0)</f>
        <v>0</v>
      </c>
      <c r="CZ213" s="117">
        <v>3.168E-2</v>
      </c>
    </row>
    <row r="214" spans="1:104">
      <c r="A214" s="157"/>
      <c r="B214" s="158" t="s">
        <v>64</v>
      </c>
      <c r="C214" s="159" t="str">
        <f>CONCATENATE(B202," ",C202)</f>
        <v>766 Truhlářské konstrukce</v>
      </c>
      <c r="D214" s="157"/>
      <c r="E214" s="160"/>
      <c r="F214" s="160"/>
      <c r="G214" s="161">
        <f>SUM(G202:G213)</f>
        <v>0</v>
      </c>
      <c r="O214" s="144">
        <v>4</v>
      </c>
      <c r="BA214" s="162">
        <f>SUM(BA202:BA213)</f>
        <v>0</v>
      </c>
      <c r="BB214" s="162">
        <f>SUM(BB202:BB213)</f>
        <v>0</v>
      </c>
      <c r="BC214" s="162">
        <f>SUM(BC202:BC213)</f>
        <v>0</v>
      </c>
      <c r="BD214" s="162">
        <f>SUM(BD202:BD213)</f>
        <v>0</v>
      </c>
      <c r="BE214" s="162">
        <f>SUM(BE202:BE213)</f>
        <v>0</v>
      </c>
    </row>
    <row r="215" spans="1:104">
      <c r="A215" s="137" t="s">
        <v>61</v>
      </c>
      <c r="B215" s="138" t="s">
        <v>353</v>
      </c>
      <c r="C215" s="139" t="s">
        <v>354</v>
      </c>
      <c r="D215" s="140"/>
      <c r="E215" s="141"/>
      <c r="F215" s="141"/>
      <c r="G215" s="142"/>
      <c r="H215" s="143"/>
      <c r="I215" s="143"/>
      <c r="O215" s="144">
        <v>1</v>
      </c>
    </row>
    <row r="216" spans="1:104" ht="21">
      <c r="A216" s="145">
        <v>86</v>
      </c>
      <c r="B216" s="146" t="s">
        <v>355</v>
      </c>
      <c r="C216" s="147" t="s">
        <v>356</v>
      </c>
      <c r="D216" s="148" t="s">
        <v>88</v>
      </c>
      <c r="E216" s="149">
        <v>178.11070000000001</v>
      </c>
      <c r="F216" s="149"/>
      <c r="G216" s="150">
        <f>E216*F216</f>
        <v>0</v>
      </c>
      <c r="O216" s="144">
        <v>2</v>
      </c>
      <c r="AA216" s="117">
        <v>12</v>
      </c>
      <c r="AB216" s="117">
        <v>0</v>
      </c>
      <c r="AC216" s="117">
        <v>86</v>
      </c>
      <c r="AZ216" s="117">
        <v>2</v>
      </c>
      <c r="BA216" s="117">
        <f>IF(AZ216=1,G216,0)</f>
        <v>0</v>
      </c>
      <c r="BB216" s="117">
        <f>IF(AZ216=2,G216,0)</f>
        <v>0</v>
      </c>
      <c r="BC216" s="117">
        <f>IF(AZ216=3,G216,0)</f>
        <v>0</v>
      </c>
      <c r="BD216" s="117">
        <f>IF(AZ216=4,G216,0)</f>
        <v>0</v>
      </c>
      <c r="BE216" s="117">
        <f>IF(AZ216=5,G216,0)</f>
        <v>0</v>
      </c>
      <c r="CZ216" s="117">
        <v>3.0699999999999998E-3</v>
      </c>
    </row>
    <row r="217" spans="1:104">
      <c r="A217" s="151"/>
      <c r="B217" s="152"/>
      <c r="C217" s="470" t="s">
        <v>357</v>
      </c>
      <c r="D217" s="471"/>
      <c r="E217" s="153">
        <v>102.7795</v>
      </c>
      <c r="F217" s="154"/>
      <c r="G217" s="155"/>
      <c r="M217" s="156" t="s">
        <v>357</v>
      </c>
      <c r="O217" s="144"/>
    </row>
    <row r="218" spans="1:104">
      <c r="A218" s="151"/>
      <c r="B218" s="152"/>
      <c r="C218" s="470" t="s">
        <v>358</v>
      </c>
      <c r="D218" s="471"/>
      <c r="E218" s="153">
        <v>59.395200000000003</v>
      </c>
      <c r="F218" s="154"/>
      <c r="G218" s="155"/>
      <c r="M218" s="156" t="s">
        <v>358</v>
      </c>
      <c r="O218" s="144"/>
    </row>
    <row r="219" spans="1:104">
      <c r="A219" s="151"/>
      <c r="B219" s="152"/>
      <c r="C219" s="470" t="s">
        <v>359</v>
      </c>
      <c r="D219" s="471"/>
      <c r="E219" s="153">
        <v>15.936</v>
      </c>
      <c r="F219" s="154"/>
      <c r="G219" s="155"/>
      <c r="M219" s="156" t="s">
        <v>359</v>
      </c>
      <c r="O219" s="144"/>
    </row>
    <row r="220" spans="1:104" ht="21">
      <c r="A220" s="145">
        <v>87</v>
      </c>
      <c r="B220" s="146" t="s">
        <v>360</v>
      </c>
      <c r="C220" s="147" t="s">
        <v>361</v>
      </c>
      <c r="D220" s="148" t="s">
        <v>88</v>
      </c>
      <c r="E220" s="149">
        <v>124.7381</v>
      </c>
      <c r="F220" s="149"/>
      <c r="G220" s="150">
        <f>E220*F220</f>
        <v>0</v>
      </c>
      <c r="O220" s="144">
        <v>2</v>
      </c>
      <c r="AA220" s="117">
        <v>12</v>
      </c>
      <c r="AB220" s="117">
        <v>0</v>
      </c>
      <c r="AC220" s="117">
        <v>87</v>
      </c>
      <c r="AZ220" s="117">
        <v>2</v>
      </c>
      <c r="BA220" s="117">
        <f>IF(AZ220=1,G220,0)</f>
        <v>0</v>
      </c>
      <c r="BB220" s="117">
        <f>IF(AZ220=2,G220,0)</f>
        <v>0</v>
      </c>
      <c r="BC220" s="117">
        <f>IF(AZ220=3,G220,0)</f>
        <v>0</v>
      </c>
      <c r="BD220" s="117">
        <f>IF(AZ220=4,G220,0)</f>
        <v>0</v>
      </c>
      <c r="BE220" s="117">
        <f>IF(AZ220=5,G220,0)</f>
        <v>0</v>
      </c>
      <c r="CZ220" s="117">
        <v>2.0300000000000001E-3</v>
      </c>
    </row>
    <row r="221" spans="1:104">
      <c r="A221" s="151"/>
      <c r="B221" s="152"/>
      <c r="C221" s="470" t="s">
        <v>362</v>
      </c>
      <c r="D221" s="471"/>
      <c r="E221" s="153">
        <v>28.0215</v>
      </c>
      <c r="F221" s="154"/>
      <c r="G221" s="155"/>
      <c r="M221" s="156" t="s">
        <v>362</v>
      </c>
      <c r="O221" s="144"/>
    </row>
    <row r="222" spans="1:104">
      <c r="A222" s="151"/>
      <c r="B222" s="152"/>
      <c r="C222" s="470" t="s">
        <v>363</v>
      </c>
      <c r="D222" s="471"/>
      <c r="E222" s="153">
        <v>51.081400000000002</v>
      </c>
      <c r="F222" s="154"/>
      <c r="G222" s="155"/>
      <c r="M222" s="156" t="s">
        <v>363</v>
      </c>
      <c r="O222" s="144"/>
    </row>
    <row r="223" spans="1:104">
      <c r="A223" s="151"/>
      <c r="B223" s="152"/>
      <c r="C223" s="470" t="s">
        <v>364</v>
      </c>
      <c r="D223" s="471"/>
      <c r="E223" s="153">
        <v>4.6894</v>
      </c>
      <c r="F223" s="154"/>
      <c r="G223" s="155"/>
      <c r="M223" s="156" t="s">
        <v>364</v>
      </c>
      <c r="O223" s="144"/>
    </row>
    <row r="224" spans="1:104">
      <c r="A224" s="151"/>
      <c r="B224" s="152"/>
      <c r="C224" s="470" t="s">
        <v>365</v>
      </c>
      <c r="D224" s="471"/>
      <c r="E224" s="153">
        <v>30.702000000000002</v>
      </c>
      <c r="F224" s="154"/>
      <c r="G224" s="155"/>
      <c r="M224" s="156" t="s">
        <v>365</v>
      </c>
      <c r="O224" s="144"/>
    </row>
    <row r="225" spans="1:104">
      <c r="A225" s="151"/>
      <c r="B225" s="152"/>
      <c r="C225" s="470" t="s">
        <v>366</v>
      </c>
      <c r="D225" s="471"/>
      <c r="E225" s="153">
        <v>10.2438</v>
      </c>
      <c r="F225" s="154"/>
      <c r="G225" s="155"/>
      <c r="M225" s="156" t="s">
        <v>366</v>
      </c>
      <c r="O225" s="144"/>
    </row>
    <row r="226" spans="1:104">
      <c r="A226" s="151"/>
      <c r="B226" s="152"/>
      <c r="C226" s="470"/>
      <c r="D226" s="471"/>
      <c r="E226" s="153">
        <v>0</v>
      </c>
      <c r="F226" s="154"/>
      <c r="G226" s="155"/>
      <c r="M226" s="156"/>
      <c r="O226" s="144"/>
    </row>
    <row r="227" spans="1:104">
      <c r="A227" s="157"/>
      <c r="B227" s="158" t="s">
        <v>64</v>
      </c>
      <c r="C227" s="159" t="str">
        <f>CONCATENATE(B215," ",C215)</f>
        <v>767 Konstrukce zámečnické</v>
      </c>
      <c r="D227" s="157"/>
      <c r="E227" s="160"/>
      <c r="F227" s="160"/>
      <c r="G227" s="161">
        <f>SUM(G215:G226)</f>
        <v>0</v>
      </c>
      <c r="O227" s="144">
        <v>4</v>
      </c>
      <c r="BA227" s="162">
        <f>SUM(BA215:BA226)</f>
        <v>0</v>
      </c>
      <c r="BB227" s="162">
        <f>SUM(BB215:BB226)</f>
        <v>0</v>
      </c>
      <c r="BC227" s="162">
        <f>SUM(BC215:BC226)</f>
        <v>0</v>
      </c>
      <c r="BD227" s="162">
        <f>SUM(BD215:BD226)</f>
        <v>0</v>
      </c>
      <c r="BE227" s="162">
        <f>SUM(BE215:BE226)</f>
        <v>0</v>
      </c>
    </row>
    <row r="228" spans="1:104">
      <c r="A228" s="137" t="s">
        <v>61</v>
      </c>
      <c r="B228" s="138" t="s">
        <v>367</v>
      </c>
      <c r="C228" s="139" t="s">
        <v>368</v>
      </c>
      <c r="D228" s="140"/>
      <c r="E228" s="141"/>
      <c r="F228" s="141"/>
      <c r="G228" s="142"/>
      <c r="H228" s="143"/>
      <c r="I228" s="143"/>
      <c r="O228" s="144">
        <v>1</v>
      </c>
    </row>
    <row r="229" spans="1:104">
      <c r="A229" s="145">
        <v>88</v>
      </c>
      <c r="B229" s="146" t="s">
        <v>369</v>
      </c>
      <c r="C229" s="147" t="s">
        <v>370</v>
      </c>
      <c r="D229" s="148" t="s">
        <v>88</v>
      </c>
      <c r="E229" s="149">
        <v>103.48</v>
      </c>
      <c r="F229" s="149"/>
      <c r="G229" s="150">
        <f>E229*F229</f>
        <v>0</v>
      </c>
      <c r="O229" s="144">
        <v>2</v>
      </c>
      <c r="AA229" s="117">
        <v>12</v>
      </c>
      <c r="AB229" s="117">
        <v>0</v>
      </c>
      <c r="AC229" s="117">
        <v>88</v>
      </c>
      <c r="AZ229" s="117">
        <v>2</v>
      </c>
      <c r="BA229" s="117">
        <f>IF(AZ229=1,G229,0)</f>
        <v>0</v>
      </c>
      <c r="BB229" s="117">
        <f>IF(AZ229=2,G229,0)</f>
        <v>0</v>
      </c>
      <c r="BC229" s="117">
        <f>IF(AZ229=3,G229,0)</f>
        <v>0</v>
      </c>
      <c r="BD229" s="117">
        <f>IF(AZ229=4,G229,0)</f>
        <v>0</v>
      </c>
      <c r="BE229" s="117">
        <f>IF(AZ229=5,G229,0)</f>
        <v>0</v>
      </c>
      <c r="CZ229" s="117">
        <v>2.2919999999999999E-2</v>
      </c>
    </row>
    <row r="230" spans="1:104">
      <c r="A230" s="151"/>
      <c r="B230" s="152"/>
      <c r="C230" s="470" t="s">
        <v>200</v>
      </c>
      <c r="D230" s="471"/>
      <c r="E230" s="153">
        <v>103.48</v>
      </c>
      <c r="F230" s="154"/>
      <c r="G230" s="155"/>
      <c r="M230" s="156" t="s">
        <v>200</v>
      </c>
      <c r="O230" s="144"/>
    </row>
    <row r="231" spans="1:104" ht="21">
      <c r="A231" s="145">
        <v>89</v>
      </c>
      <c r="B231" s="146" t="s">
        <v>371</v>
      </c>
      <c r="C231" s="147" t="s">
        <v>372</v>
      </c>
      <c r="D231" s="148" t="s">
        <v>88</v>
      </c>
      <c r="E231" s="149">
        <v>17.82</v>
      </c>
      <c r="F231" s="149"/>
      <c r="G231" s="150">
        <f>E231*F231</f>
        <v>0</v>
      </c>
      <c r="O231" s="144">
        <v>2</v>
      </c>
      <c r="AA231" s="117">
        <v>12</v>
      </c>
      <c r="AB231" s="117">
        <v>0</v>
      </c>
      <c r="AC231" s="117">
        <v>89</v>
      </c>
      <c r="AZ231" s="117">
        <v>2</v>
      </c>
      <c r="BA231" s="117">
        <f>IF(AZ231=1,G231,0)</f>
        <v>0</v>
      </c>
      <c r="BB231" s="117">
        <f>IF(AZ231=2,G231,0)</f>
        <v>0</v>
      </c>
      <c r="BC231" s="117">
        <f>IF(AZ231=3,G231,0)</f>
        <v>0</v>
      </c>
      <c r="BD231" s="117">
        <f>IF(AZ231=4,G231,0)</f>
        <v>0</v>
      </c>
      <c r="BE231" s="117">
        <f>IF(AZ231=5,G231,0)</f>
        <v>0</v>
      </c>
      <c r="CZ231" s="117">
        <v>1.8800000000000001E-2</v>
      </c>
    </row>
    <row r="232" spans="1:104">
      <c r="A232" s="151"/>
      <c r="B232" s="152"/>
      <c r="C232" s="470" t="s">
        <v>373</v>
      </c>
      <c r="D232" s="471"/>
      <c r="E232" s="153">
        <v>17.100000000000001</v>
      </c>
      <c r="F232" s="154"/>
      <c r="G232" s="155"/>
      <c r="M232" s="156" t="s">
        <v>373</v>
      </c>
      <c r="O232" s="144"/>
    </row>
    <row r="233" spans="1:104">
      <c r="A233" s="151"/>
      <c r="B233" s="152"/>
      <c r="C233" s="470" t="s">
        <v>374</v>
      </c>
      <c r="D233" s="471"/>
      <c r="E233" s="153">
        <v>0.72</v>
      </c>
      <c r="F233" s="154"/>
      <c r="G233" s="155"/>
      <c r="M233" s="156" t="s">
        <v>374</v>
      </c>
      <c r="O233" s="144"/>
    </row>
    <row r="234" spans="1:104">
      <c r="A234" s="157"/>
      <c r="B234" s="158" t="s">
        <v>64</v>
      </c>
      <c r="C234" s="159" t="str">
        <f>CONCATENATE(B228," ",C228)</f>
        <v>771 Keramické dlažby a obklady</v>
      </c>
      <c r="D234" s="157"/>
      <c r="E234" s="160"/>
      <c r="F234" s="160"/>
      <c r="G234" s="161">
        <f>SUM(G228:G233)</f>
        <v>0</v>
      </c>
      <c r="O234" s="144">
        <v>4</v>
      </c>
      <c r="BA234" s="162">
        <f>SUM(BA228:BA233)</f>
        <v>0</v>
      </c>
      <c r="BB234" s="162">
        <f>SUM(BB228:BB233)</f>
        <v>0</v>
      </c>
      <c r="BC234" s="162">
        <f>SUM(BC228:BC233)</f>
        <v>0</v>
      </c>
      <c r="BD234" s="162">
        <f>SUM(BD228:BD233)</f>
        <v>0</v>
      </c>
      <c r="BE234" s="162">
        <f>SUM(BE228:BE233)</f>
        <v>0</v>
      </c>
    </row>
    <row r="235" spans="1:104">
      <c r="A235" s="137" t="s">
        <v>61</v>
      </c>
      <c r="B235" s="138" t="s">
        <v>375</v>
      </c>
      <c r="C235" s="139" t="s">
        <v>376</v>
      </c>
      <c r="D235" s="140"/>
      <c r="E235" s="141"/>
      <c r="F235" s="141"/>
      <c r="G235" s="142"/>
      <c r="H235" s="143"/>
      <c r="I235" s="143"/>
      <c r="O235" s="144">
        <v>1</v>
      </c>
    </row>
    <row r="236" spans="1:104" ht="21">
      <c r="A236" s="145">
        <v>90</v>
      </c>
      <c r="B236" s="146" t="s">
        <v>377</v>
      </c>
      <c r="C236" s="147" t="s">
        <v>378</v>
      </c>
      <c r="D236" s="148" t="s">
        <v>88</v>
      </c>
      <c r="E236" s="149">
        <v>24</v>
      </c>
      <c r="F236" s="149"/>
      <c r="G236" s="150">
        <f>E236*F236</f>
        <v>0</v>
      </c>
      <c r="O236" s="144">
        <v>2</v>
      </c>
      <c r="AA236" s="117">
        <v>12</v>
      </c>
      <c r="AB236" s="117">
        <v>0</v>
      </c>
      <c r="AC236" s="117">
        <v>90</v>
      </c>
      <c r="AZ236" s="117">
        <v>2</v>
      </c>
      <c r="BA236" s="117">
        <f>IF(AZ236=1,G236,0)</f>
        <v>0</v>
      </c>
      <c r="BB236" s="117">
        <f>IF(AZ236=2,G236,0)</f>
        <v>0</v>
      </c>
      <c r="BC236" s="117">
        <f>IF(AZ236=3,G236,0)</f>
        <v>0</v>
      </c>
      <c r="BD236" s="117">
        <f>IF(AZ236=4,G236,0)</f>
        <v>0</v>
      </c>
      <c r="BE236" s="117">
        <f>IF(AZ236=5,G236,0)</f>
        <v>0</v>
      </c>
      <c r="CZ236" s="117">
        <v>3.5E-4</v>
      </c>
    </row>
    <row r="237" spans="1:104">
      <c r="A237" s="157"/>
      <c r="B237" s="158" t="s">
        <v>64</v>
      </c>
      <c r="C237" s="159" t="str">
        <f>CONCATENATE(B235," ",C235)</f>
        <v>783 Nátěry</v>
      </c>
      <c r="D237" s="157"/>
      <c r="E237" s="160"/>
      <c r="F237" s="160"/>
      <c r="G237" s="161">
        <f>SUM(G235:G236)</f>
        <v>0</v>
      </c>
      <c r="O237" s="144">
        <v>4</v>
      </c>
      <c r="BA237" s="162">
        <f>SUM(BA235:BA236)</f>
        <v>0</v>
      </c>
      <c r="BB237" s="162">
        <f>SUM(BB235:BB236)</f>
        <v>0</v>
      </c>
      <c r="BC237" s="162">
        <f>SUM(BC235:BC236)</f>
        <v>0</v>
      </c>
      <c r="BD237" s="162">
        <f>SUM(BD235:BD236)</f>
        <v>0</v>
      </c>
      <c r="BE237" s="162">
        <f>SUM(BE235:BE236)</f>
        <v>0</v>
      </c>
    </row>
    <row r="238" spans="1:104">
      <c r="A238" s="137" t="s">
        <v>61</v>
      </c>
      <c r="B238" s="138" t="s">
        <v>379</v>
      </c>
      <c r="C238" s="139" t="s">
        <v>380</v>
      </c>
      <c r="D238" s="140"/>
      <c r="E238" s="141"/>
      <c r="F238" s="141"/>
      <c r="G238" s="142"/>
      <c r="H238" s="143"/>
      <c r="I238" s="143"/>
      <c r="O238" s="144">
        <v>1</v>
      </c>
    </row>
    <row r="239" spans="1:104" ht="21">
      <c r="A239" s="145">
        <v>91</v>
      </c>
      <c r="B239" s="146" t="s">
        <v>381</v>
      </c>
      <c r="C239" s="147" t="s">
        <v>382</v>
      </c>
      <c r="D239" s="148" t="s">
        <v>88</v>
      </c>
      <c r="E239" s="149">
        <v>205.35</v>
      </c>
      <c r="F239" s="149"/>
      <c r="G239" s="150">
        <f>E239*F239</f>
        <v>0</v>
      </c>
      <c r="O239" s="144">
        <v>2</v>
      </c>
      <c r="AA239" s="117">
        <v>12</v>
      </c>
      <c r="AB239" s="117">
        <v>0</v>
      </c>
      <c r="AC239" s="117">
        <v>91</v>
      </c>
      <c r="AZ239" s="117">
        <v>2</v>
      </c>
      <c r="BA239" s="117">
        <f>IF(AZ239=1,G239,0)</f>
        <v>0</v>
      </c>
      <c r="BB239" s="117">
        <f>IF(AZ239=2,G239,0)</f>
        <v>0</v>
      </c>
      <c r="BC239" s="117">
        <f>IF(AZ239=3,G239,0)</f>
        <v>0</v>
      </c>
      <c r="BD239" s="117">
        <f>IF(AZ239=4,G239,0)</f>
        <v>0</v>
      </c>
      <c r="BE239" s="117">
        <f>IF(AZ239=5,G239,0)</f>
        <v>0</v>
      </c>
      <c r="CZ239" s="117">
        <v>2.0000000000000001E-4</v>
      </c>
    </row>
    <row r="240" spans="1:104">
      <c r="A240" s="151"/>
      <c r="B240" s="152"/>
      <c r="C240" s="470" t="s">
        <v>383</v>
      </c>
      <c r="D240" s="471"/>
      <c r="E240" s="153">
        <v>205.35</v>
      </c>
      <c r="F240" s="154"/>
      <c r="G240" s="155"/>
      <c r="M240" s="156" t="s">
        <v>383</v>
      </c>
      <c r="O240" s="144"/>
    </row>
    <row r="241" spans="1:104">
      <c r="A241" s="157"/>
      <c r="B241" s="158" t="s">
        <v>64</v>
      </c>
      <c r="C241" s="159" t="str">
        <f>CONCATENATE(B238," ",C238)</f>
        <v xml:space="preserve">784 Malby </v>
      </c>
      <c r="D241" s="157"/>
      <c r="E241" s="160"/>
      <c r="F241" s="160"/>
      <c r="G241" s="161">
        <f>SUM(G238:G240)</f>
        <v>0</v>
      </c>
      <c r="O241" s="144">
        <v>4</v>
      </c>
      <c r="BA241" s="162">
        <f>SUM(BA238:BA240)</f>
        <v>0</v>
      </c>
      <c r="BB241" s="162">
        <f>SUM(BB238:BB240)</f>
        <v>0</v>
      </c>
      <c r="BC241" s="162">
        <f>SUM(BC238:BC240)</f>
        <v>0</v>
      </c>
      <c r="BD241" s="162">
        <f>SUM(BD238:BD240)</f>
        <v>0</v>
      </c>
      <c r="BE241" s="162">
        <f>SUM(BE238:BE240)</f>
        <v>0</v>
      </c>
    </row>
    <row r="242" spans="1:104" ht="22.2" customHeight="1">
      <c r="A242" s="137" t="s">
        <v>61</v>
      </c>
      <c r="B242" s="138" t="s">
        <v>384</v>
      </c>
      <c r="C242" s="139" t="s">
        <v>385</v>
      </c>
      <c r="D242" s="140"/>
      <c r="E242" s="141"/>
      <c r="F242" s="141"/>
      <c r="G242" s="142"/>
      <c r="H242" s="143"/>
      <c r="I242" s="143"/>
      <c r="O242" s="144">
        <v>1</v>
      </c>
    </row>
    <row r="243" spans="1:104">
      <c r="A243" s="145">
        <v>92</v>
      </c>
      <c r="B243" s="146" t="s">
        <v>386</v>
      </c>
      <c r="C243" s="147" t="s">
        <v>387</v>
      </c>
      <c r="D243" s="148" t="s">
        <v>227</v>
      </c>
      <c r="E243" s="149">
        <v>1</v>
      </c>
      <c r="F243" s="149">
        <f>'SO 02 elektro'!G23</f>
        <v>0</v>
      </c>
      <c r="G243" s="150">
        <f>E243*F243</f>
        <v>0</v>
      </c>
      <c r="O243" s="144">
        <v>2</v>
      </c>
      <c r="AA243" s="117">
        <v>12</v>
      </c>
      <c r="AB243" s="117">
        <v>0</v>
      </c>
      <c r="AC243" s="117">
        <v>92</v>
      </c>
      <c r="AZ243" s="117">
        <v>4</v>
      </c>
      <c r="BA243" s="117">
        <f>IF(AZ243=1,G243,0)</f>
        <v>0</v>
      </c>
      <c r="BB243" s="117">
        <f>IF(AZ243=2,G243,0)</f>
        <v>0</v>
      </c>
      <c r="BC243" s="117">
        <f>IF(AZ243=3,G243,0)</f>
        <v>0</v>
      </c>
      <c r="BD243" s="117">
        <f>IF(AZ243=4,G243,0)</f>
        <v>0</v>
      </c>
      <c r="BE243" s="117">
        <f>IF(AZ243=5,G243,0)</f>
        <v>0</v>
      </c>
      <c r="CZ243" s="117">
        <v>0</v>
      </c>
    </row>
    <row r="244" spans="1:104">
      <c r="A244" s="157"/>
      <c r="B244" s="158" t="s">
        <v>64</v>
      </c>
      <c r="C244" s="159" t="str">
        <f>CONCATENATE(B242," ",C242)</f>
        <v>M 21 Elektromontáže</v>
      </c>
      <c r="D244" s="157"/>
      <c r="E244" s="160"/>
      <c r="F244" s="160"/>
      <c r="G244" s="161">
        <f>SUM(G242:G243)</f>
        <v>0</v>
      </c>
      <c r="O244" s="144">
        <v>4</v>
      </c>
      <c r="BA244" s="162">
        <f>SUM(BA242:BA243)</f>
        <v>0</v>
      </c>
      <c r="BB244" s="162">
        <f>SUM(BB242:BB243)</f>
        <v>0</v>
      </c>
      <c r="BC244" s="162">
        <f>SUM(BC242:BC243)</f>
        <v>0</v>
      </c>
      <c r="BD244" s="162">
        <f>SUM(BD242:BD243)</f>
        <v>0</v>
      </c>
      <c r="BE244" s="162">
        <f>SUM(BE242:BE243)</f>
        <v>0</v>
      </c>
    </row>
    <row r="245" spans="1:104" ht="21.6" customHeight="1">
      <c r="A245" s="137" t="s">
        <v>61</v>
      </c>
      <c r="B245" s="138" t="s">
        <v>388</v>
      </c>
      <c r="C245" s="139" t="s">
        <v>389</v>
      </c>
      <c r="D245" s="140"/>
      <c r="E245" s="141"/>
      <c r="F245" s="141"/>
      <c r="G245" s="142"/>
      <c r="H245" s="143"/>
      <c r="I245" s="143"/>
      <c r="O245" s="144">
        <v>1</v>
      </c>
    </row>
    <row r="246" spans="1:104" ht="21">
      <c r="A246" s="145">
        <v>93</v>
      </c>
      <c r="B246" s="146" t="s">
        <v>390</v>
      </c>
      <c r="C246" s="147" t="s">
        <v>391</v>
      </c>
      <c r="D246" s="148" t="s">
        <v>227</v>
      </c>
      <c r="E246" s="149">
        <v>1</v>
      </c>
      <c r="F246" s="149">
        <f>'VZT - SO02'!F84</f>
        <v>0</v>
      </c>
      <c r="G246" s="150">
        <f>E246*F246</f>
        <v>0</v>
      </c>
      <c r="O246" s="144">
        <v>2</v>
      </c>
      <c r="AA246" s="117">
        <v>12</v>
      </c>
      <c r="AB246" s="117">
        <v>0</v>
      </c>
      <c r="AC246" s="117">
        <v>93</v>
      </c>
      <c r="AZ246" s="117">
        <v>4</v>
      </c>
      <c r="BA246" s="117">
        <f>IF(AZ246=1,G246,0)</f>
        <v>0</v>
      </c>
      <c r="BB246" s="117">
        <f>IF(AZ246=2,G246,0)</f>
        <v>0</v>
      </c>
      <c r="BC246" s="117">
        <f>IF(AZ246=3,G246,0)</f>
        <v>0</v>
      </c>
      <c r="BD246" s="117">
        <f>IF(AZ246=4,G246,0)</f>
        <v>0</v>
      </c>
      <c r="BE246" s="117">
        <f>IF(AZ246=5,G246,0)</f>
        <v>0</v>
      </c>
      <c r="CZ246" s="117">
        <v>0</v>
      </c>
    </row>
    <row r="247" spans="1:104">
      <c r="A247" s="157"/>
      <c r="B247" s="158" t="s">
        <v>64</v>
      </c>
      <c r="C247" s="159" t="str">
        <f>CONCATENATE(B245," ",C245)</f>
        <v>M 24 Vzduchotechnika</v>
      </c>
      <c r="D247" s="157"/>
      <c r="E247" s="160"/>
      <c r="F247" s="160"/>
      <c r="G247" s="161">
        <f>SUM(G245:G246)</f>
        <v>0</v>
      </c>
      <c r="O247" s="144">
        <v>4</v>
      </c>
      <c r="BA247" s="162">
        <f>SUM(BA245:BA246)</f>
        <v>0</v>
      </c>
      <c r="BB247" s="162">
        <f>SUM(BB245:BB246)</f>
        <v>0</v>
      </c>
      <c r="BC247" s="162">
        <f>SUM(BC245:BC246)</f>
        <v>0</v>
      </c>
      <c r="BD247" s="162">
        <f>SUM(BD245:BD246)</f>
        <v>0</v>
      </c>
      <c r="BE247" s="162">
        <f>SUM(BE245:BE246)</f>
        <v>0</v>
      </c>
    </row>
    <row r="248" spans="1:104" ht="22.2" customHeight="1">
      <c r="A248" s="137" t="s">
        <v>61</v>
      </c>
      <c r="B248" s="138" t="s">
        <v>392</v>
      </c>
      <c r="C248" s="139" t="s">
        <v>393</v>
      </c>
      <c r="D248" s="140"/>
      <c r="E248" s="141"/>
      <c r="F248" s="141"/>
      <c r="G248" s="142"/>
      <c r="H248" s="143"/>
      <c r="I248" s="143"/>
      <c r="O248" s="144">
        <v>1</v>
      </c>
    </row>
    <row r="249" spans="1:104" ht="21">
      <c r="A249" s="145">
        <v>94</v>
      </c>
      <c r="B249" s="146" t="s">
        <v>394</v>
      </c>
      <c r="C249" s="147" t="s">
        <v>395</v>
      </c>
      <c r="D249" s="148" t="s">
        <v>396</v>
      </c>
      <c r="E249" s="149">
        <v>4321</v>
      </c>
      <c r="F249" s="149"/>
      <c r="G249" s="150">
        <f>E249*F249</f>
        <v>0</v>
      </c>
      <c r="O249" s="144">
        <v>2</v>
      </c>
      <c r="AA249" s="117">
        <v>12</v>
      </c>
      <c r="AB249" s="117">
        <v>0</v>
      </c>
      <c r="AC249" s="117">
        <v>94</v>
      </c>
      <c r="AZ249" s="117">
        <v>4</v>
      </c>
      <c r="BA249" s="117">
        <f>IF(AZ249=1,G249,0)</f>
        <v>0</v>
      </c>
      <c r="BB249" s="117">
        <f>IF(AZ249=2,G249,0)</f>
        <v>0</v>
      </c>
      <c r="BC249" s="117">
        <f>IF(AZ249=3,G249,0)</f>
        <v>0</v>
      </c>
      <c r="BD249" s="117">
        <f>IF(AZ249=4,G249,0)</f>
        <v>0</v>
      </c>
      <c r="BE249" s="117">
        <f>IF(AZ249=5,G249,0)</f>
        <v>0</v>
      </c>
      <c r="CZ249" s="117">
        <v>0</v>
      </c>
    </row>
    <row r="250" spans="1:104">
      <c r="A250" s="151"/>
      <c r="B250" s="152"/>
      <c r="C250" s="470" t="s">
        <v>397</v>
      </c>
      <c r="D250" s="471"/>
      <c r="E250" s="153">
        <v>3150</v>
      </c>
      <c r="F250" s="154"/>
      <c r="G250" s="155"/>
      <c r="M250" s="156" t="s">
        <v>397</v>
      </c>
      <c r="O250" s="144"/>
    </row>
    <row r="251" spans="1:104">
      <c r="A251" s="151"/>
      <c r="B251" s="152"/>
      <c r="C251" s="470" t="s">
        <v>398</v>
      </c>
      <c r="D251" s="471"/>
      <c r="E251" s="153">
        <v>1171</v>
      </c>
      <c r="F251" s="154"/>
      <c r="G251" s="155"/>
      <c r="M251" s="156" t="s">
        <v>398</v>
      </c>
      <c r="O251" s="144"/>
    </row>
    <row r="252" spans="1:104" ht="21">
      <c r="A252" s="145">
        <v>95</v>
      </c>
      <c r="B252" s="146" t="s">
        <v>399</v>
      </c>
      <c r="C252" s="147" t="s">
        <v>400</v>
      </c>
      <c r="D252" s="148" t="s">
        <v>227</v>
      </c>
      <c r="E252" s="149">
        <v>1</v>
      </c>
      <c r="F252" s="149"/>
      <c r="G252" s="150">
        <f>E252*F252</f>
        <v>0</v>
      </c>
      <c r="O252" s="144">
        <v>2</v>
      </c>
      <c r="AA252" s="117">
        <v>12</v>
      </c>
      <c r="AB252" s="117">
        <v>0</v>
      </c>
      <c r="AC252" s="117">
        <v>95</v>
      </c>
      <c r="AZ252" s="117">
        <v>4</v>
      </c>
      <c r="BA252" s="117">
        <f>IF(AZ252=1,G252,0)</f>
        <v>0</v>
      </c>
      <c r="BB252" s="117">
        <f>IF(AZ252=2,G252,0)</f>
        <v>0</v>
      </c>
      <c r="BC252" s="117">
        <f>IF(AZ252=3,G252,0)</f>
        <v>0</v>
      </c>
      <c r="BD252" s="117">
        <f>IF(AZ252=4,G252,0)</f>
        <v>0</v>
      </c>
      <c r="BE252" s="117">
        <f>IF(AZ252=5,G252,0)</f>
        <v>0</v>
      </c>
      <c r="CZ252" s="117">
        <v>0</v>
      </c>
    </row>
    <row r="253" spans="1:104" ht="21">
      <c r="A253" s="145">
        <v>96</v>
      </c>
      <c r="B253" s="146" t="s">
        <v>401</v>
      </c>
      <c r="C253" s="147" t="s">
        <v>402</v>
      </c>
      <c r="D253" s="148" t="s">
        <v>227</v>
      </c>
      <c r="E253" s="149">
        <v>1</v>
      </c>
      <c r="F253" s="149"/>
      <c r="G253" s="150">
        <f>E253*F253</f>
        <v>0</v>
      </c>
      <c r="O253" s="144">
        <v>2</v>
      </c>
      <c r="AA253" s="117">
        <v>12</v>
      </c>
      <c r="AB253" s="117">
        <v>0</v>
      </c>
      <c r="AC253" s="117">
        <v>96</v>
      </c>
      <c r="AZ253" s="117">
        <v>4</v>
      </c>
      <c r="BA253" s="117">
        <f>IF(AZ253=1,G253,0)</f>
        <v>0</v>
      </c>
      <c r="BB253" s="117">
        <f>IF(AZ253=2,G253,0)</f>
        <v>0</v>
      </c>
      <c r="BC253" s="117">
        <f>IF(AZ253=3,G253,0)</f>
        <v>0</v>
      </c>
      <c r="BD253" s="117">
        <f>IF(AZ253=4,G253,0)</f>
        <v>0</v>
      </c>
      <c r="BE253" s="117">
        <f>IF(AZ253=5,G253,0)</f>
        <v>0</v>
      </c>
      <c r="CZ253" s="117">
        <v>0</v>
      </c>
    </row>
    <row r="254" spans="1:104">
      <c r="A254" s="157"/>
      <c r="B254" s="158" t="s">
        <v>64</v>
      </c>
      <c r="C254" s="159" t="str">
        <f>CONCATENATE(B248," ",C248)</f>
        <v>M 43 Ocelové konstrukce</v>
      </c>
      <c r="D254" s="157"/>
      <c r="E254" s="160"/>
      <c r="F254" s="160"/>
      <c r="G254" s="161">
        <f>SUM(G248:G253)</f>
        <v>0</v>
      </c>
      <c r="O254" s="144">
        <v>4</v>
      </c>
      <c r="BA254" s="162">
        <f>SUM(BA248:BA253)</f>
        <v>0</v>
      </c>
      <c r="BB254" s="162">
        <f>SUM(BB248:BB253)</f>
        <v>0</v>
      </c>
      <c r="BC254" s="162">
        <f>SUM(BC248:BC253)</f>
        <v>0</v>
      </c>
      <c r="BD254" s="162">
        <f>SUM(BD248:BD253)</f>
        <v>0</v>
      </c>
      <c r="BE254" s="162">
        <f>SUM(BE248:BE253)</f>
        <v>0</v>
      </c>
    </row>
    <row r="255" spans="1:104">
      <c r="A255" s="118"/>
      <c r="B255" s="118"/>
      <c r="C255" s="118"/>
      <c r="D255" s="118"/>
      <c r="E255" s="118"/>
      <c r="F255" s="118"/>
      <c r="G255" s="118"/>
    </row>
    <row r="256" spans="1:104">
      <c r="E256" s="117"/>
    </row>
    <row r="257" spans="5:5">
      <c r="E257" s="117"/>
    </row>
    <row r="258" spans="5:5">
      <c r="E258" s="117"/>
    </row>
    <row r="259" spans="5:5">
      <c r="E259" s="117"/>
    </row>
    <row r="260" spans="5:5">
      <c r="E260" s="117"/>
    </row>
    <row r="261" spans="5:5">
      <c r="E261" s="117"/>
    </row>
    <row r="262" spans="5:5">
      <c r="E262" s="117"/>
    </row>
    <row r="263" spans="5:5">
      <c r="E263" s="117"/>
    </row>
    <row r="264" spans="5:5">
      <c r="E264" s="117"/>
    </row>
    <row r="265" spans="5:5">
      <c r="E265" s="117"/>
    </row>
    <row r="266" spans="5:5">
      <c r="E266" s="117"/>
    </row>
    <row r="267" spans="5:5">
      <c r="E267" s="117"/>
    </row>
    <row r="268" spans="5:5">
      <c r="E268" s="117"/>
    </row>
    <row r="269" spans="5:5">
      <c r="E269" s="117"/>
    </row>
    <row r="270" spans="5:5">
      <c r="E270" s="117"/>
    </row>
    <row r="271" spans="5:5">
      <c r="E271" s="117"/>
    </row>
    <row r="272" spans="5:5">
      <c r="E272" s="117"/>
    </row>
    <row r="273" spans="1:7">
      <c r="E273" s="117"/>
    </row>
    <row r="274" spans="1:7">
      <c r="E274" s="117"/>
    </row>
    <row r="275" spans="1:7">
      <c r="E275" s="117"/>
    </row>
    <row r="276" spans="1:7">
      <c r="E276" s="117"/>
    </row>
    <row r="277" spans="1:7">
      <c r="E277" s="117"/>
    </row>
    <row r="278" spans="1:7">
      <c r="A278" s="163"/>
      <c r="B278" s="163"/>
      <c r="C278" s="163"/>
      <c r="D278" s="163"/>
      <c r="E278" s="163"/>
      <c r="F278" s="163"/>
      <c r="G278" s="163"/>
    </row>
    <row r="279" spans="1:7">
      <c r="A279" s="163"/>
      <c r="B279" s="163"/>
      <c r="C279" s="163"/>
      <c r="D279" s="163"/>
      <c r="E279" s="163"/>
      <c r="F279" s="163"/>
      <c r="G279" s="163"/>
    </row>
    <row r="280" spans="1:7">
      <c r="A280" s="163"/>
      <c r="B280" s="163"/>
      <c r="C280" s="163"/>
      <c r="D280" s="163"/>
      <c r="E280" s="163"/>
      <c r="F280" s="163"/>
      <c r="G280" s="163"/>
    </row>
    <row r="281" spans="1:7">
      <c r="A281" s="163"/>
      <c r="B281" s="163"/>
      <c r="C281" s="163"/>
      <c r="D281" s="163"/>
      <c r="E281" s="163"/>
      <c r="F281" s="163"/>
      <c r="G281" s="163"/>
    </row>
    <row r="282" spans="1:7">
      <c r="E282" s="117"/>
    </row>
    <row r="283" spans="1:7">
      <c r="E283" s="117"/>
    </row>
    <row r="284" spans="1:7">
      <c r="E284" s="117"/>
    </row>
    <row r="285" spans="1:7">
      <c r="E285" s="117"/>
    </row>
    <row r="286" spans="1:7">
      <c r="E286" s="117"/>
    </row>
    <row r="287" spans="1:7">
      <c r="E287" s="117"/>
    </row>
    <row r="288" spans="1:7">
      <c r="E288" s="117"/>
    </row>
    <row r="289" spans="5:5">
      <c r="E289" s="117"/>
    </row>
    <row r="290" spans="5:5">
      <c r="E290" s="117"/>
    </row>
    <row r="291" spans="5:5">
      <c r="E291" s="117"/>
    </row>
    <row r="292" spans="5:5">
      <c r="E292" s="117"/>
    </row>
    <row r="293" spans="5:5">
      <c r="E293" s="117"/>
    </row>
    <row r="294" spans="5:5">
      <c r="E294" s="117"/>
    </row>
    <row r="295" spans="5:5">
      <c r="E295" s="117"/>
    </row>
    <row r="296" spans="5:5">
      <c r="E296" s="117"/>
    </row>
    <row r="297" spans="5:5">
      <c r="E297" s="117"/>
    </row>
    <row r="298" spans="5:5">
      <c r="E298" s="117"/>
    </row>
    <row r="299" spans="5:5">
      <c r="E299" s="117"/>
    </row>
    <row r="300" spans="5:5">
      <c r="E300" s="117"/>
    </row>
    <row r="301" spans="5:5">
      <c r="E301" s="117"/>
    </row>
    <row r="302" spans="5:5">
      <c r="E302" s="117"/>
    </row>
    <row r="303" spans="5:5">
      <c r="E303" s="117"/>
    </row>
    <row r="304" spans="5:5">
      <c r="E304" s="117"/>
    </row>
    <row r="305" spans="1:7">
      <c r="E305" s="117"/>
    </row>
    <row r="306" spans="1:7">
      <c r="E306" s="117"/>
    </row>
    <row r="307" spans="1:7">
      <c r="E307" s="117"/>
    </row>
    <row r="308" spans="1:7">
      <c r="E308" s="117"/>
    </row>
    <row r="309" spans="1:7">
      <c r="E309" s="117"/>
    </row>
    <row r="310" spans="1:7">
      <c r="E310" s="117"/>
    </row>
    <row r="311" spans="1:7">
      <c r="E311" s="117"/>
    </row>
    <row r="312" spans="1:7">
      <c r="E312" s="117"/>
    </row>
    <row r="313" spans="1:7">
      <c r="A313" s="164"/>
      <c r="B313" s="164"/>
    </row>
    <row r="314" spans="1:7">
      <c r="A314" s="163"/>
      <c r="B314" s="163"/>
      <c r="C314" s="166"/>
      <c r="D314" s="166"/>
      <c r="E314" s="167"/>
      <c r="F314" s="166"/>
      <c r="G314" s="168"/>
    </row>
    <row r="315" spans="1:7">
      <c r="A315" s="169"/>
      <c r="B315" s="169"/>
      <c r="C315" s="163"/>
      <c r="D315" s="163"/>
      <c r="E315" s="170"/>
      <c r="F315" s="163"/>
      <c r="G315" s="163"/>
    </row>
    <row r="316" spans="1:7">
      <c r="A316" s="163"/>
      <c r="B316" s="163"/>
      <c r="C316" s="163"/>
      <c r="D316" s="163"/>
      <c r="E316" s="170"/>
      <c r="F316" s="163"/>
      <c r="G316" s="163"/>
    </row>
    <row r="317" spans="1:7">
      <c r="A317" s="163"/>
      <c r="B317" s="163"/>
      <c r="C317" s="163"/>
      <c r="D317" s="163"/>
      <c r="E317" s="170"/>
      <c r="F317" s="163"/>
      <c r="G317" s="163"/>
    </row>
    <row r="318" spans="1:7">
      <c r="A318" s="163"/>
      <c r="B318" s="163"/>
      <c r="C318" s="163"/>
      <c r="D318" s="163"/>
      <c r="E318" s="170"/>
      <c r="F318" s="163"/>
      <c r="G318" s="163"/>
    </row>
    <row r="319" spans="1:7">
      <c r="A319" s="163"/>
      <c r="B319" s="163"/>
      <c r="C319" s="163"/>
      <c r="D319" s="163"/>
      <c r="E319" s="170"/>
      <c r="F319" s="163"/>
      <c r="G319" s="163"/>
    </row>
    <row r="320" spans="1:7">
      <c r="A320" s="163"/>
      <c r="B320" s="163"/>
      <c r="C320" s="163"/>
      <c r="D320" s="163"/>
      <c r="E320" s="170"/>
      <c r="F320" s="163"/>
      <c r="G320" s="163"/>
    </row>
    <row r="321" spans="1:7">
      <c r="A321" s="163"/>
      <c r="B321" s="163"/>
      <c r="C321" s="163"/>
      <c r="D321" s="163"/>
      <c r="E321" s="170"/>
      <c r="F321" s="163"/>
      <c r="G321" s="163"/>
    </row>
    <row r="322" spans="1:7">
      <c r="A322" s="163"/>
      <c r="B322" s="163"/>
      <c r="C322" s="163"/>
      <c r="D322" s="163"/>
      <c r="E322" s="170"/>
      <c r="F322" s="163"/>
      <c r="G322" s="163"/>
    </row>
    <row r="323" spans="1:7">
      <c r="A323" s="163"/>
      <c r="B323" s="163"/>
      <c r="C323" s="163"/>
      <c r="D323" s="163"/>
      <c r="E323" s="170"/>
      <c r="F323" s="163"/>
      <c r="G323" s="163"/>
    </row>
    <row r="324" spans="1:7">
      <c r="A324" s="163"/>
      <c r="B324" s="163"/>
      <c r="C324" s="163"/>
      <c r="D324" s="163"/>
      <c r="E324" s="170"/>
      <c r="F324" s="163"/>
      <c r="G324" s="163"/>
    </row>
    <row r="325" spans="1:7">
      <c r="A325" s="163"/>
      <c r="B325" s="163"/>
      <c r="C325" s="163"/>
      <c r="D325" s="163"/>
      <c r="E325" s="170"/>
      <c r="F325" s="163"/>
      <c r="G325" s="163"/>
    </row>
    <row r="326" spans="1:7">
      <c r="A326" s="163"/>
      <c r="B326" s="163"/>
      <c r="C326" s="163"/>
      <c r="D326" s="163"/>
      <c r="E326" s="170"/>
      <c r="F326" s="163"/>
      <c r="G326" s="163"/>
    </row>
    <row r="327" spans="1:7">
      <c r="A327" s="163"/>
      <c r="B327" s="163"/>
      <c r="C327" s="163"/>
      <c r="D327" s="163"/>
      <c r="E327" s="170"/>
      <c r="F327" s="163"/>
      <c r="G327" s="163"/>
    </row>
  </sheetData>
  <mergeCells count="104">
    <mergeCell ref="A1:G1"/>
    <mergeCell ref="A3:B3"/>
    <mergeCell ref="A4:B4"/>
    <mergeCell ref="E4:G4"/>
    <mergeCell ref="C9:D9"/>
    <mergeCell ref="C10:D10"/>
    <mergeCell ref="C11:D11"/>
    <mergeCell ref="C13:D13"/>
    <mergeCell ref="C24:D24"/>
    <mergeCell ref="C27:D27"/>
    <mergeCell ref="C29:D29"/>
    <mergeCell ref="C30:D30"/>
    <mergeCell ref="C32:D32"/>
    <mergeCell ref="C33:D33"/>
    <mergeCell ref="C14:D14"/>
    <mergeCell ref="C16:D16"/>
    <mergeCell ref="C17:D17"/>
    <mergeCell ref="C19:D19"/>
    <mergeCell ref="C21:D21"/>
    <mergeCell ref="C22:D22"/>
    <mergeCell ref="C53:D53"/>
    <mergeCell ref="C55:D55"/>
    <mergeCell ref="C57:D57"/>
    <mergeCell ref="C58:D58"/>
    <mergeCell ref="C59:D59"/>
    <mergeCell ref="C60:D60"/>
    <mergeCell ref="C61:D61"/>
    <mergeCell ref="C62:D62"/>
    <mergeCell ref="C38:D38"/>
    <mergeCell ref="C39:D39"/>
    <mergeCell ref="C41:D41"/>
    <mergeCell ref="C43:D43"/>
    <mergeCell ref="C44:D44"/>
    <mergeCell ref="C47:D47"/>
    <mergeCell ref="C48:D48"/>
    <mergeCell ref="C74:D74"/>
    <mergeCell ref="C79:D79"/>
    <mergeCell ref="C81:D81"/>
    <mergeCell ref="C83:D83"/>
    <mergeCell ref="C64:D64"/>
    <mergeCell ref="C65:D65"/>
    <mergeCell ref="C67:D67"/>
    <mergeCell ref="C69:D69"/>
    <mergeCell ref="C70:D70"/>
    <mergeCell ref="C72:D72"/>
    <mergeCell ref="C98:D98"/>
    <mergeCell ref="C102:D102"/>
    <mergeCell ref="C103:D103"/>
    <mergeCell ref="C104:D104"/>
    <mergeCell ref="C105:D105"/>
    <mergeCell ref="C106:D106"/>
    <mergeCell ref="C107:D107"/>
    <mergeCell ref="C108:D108"/>
    <mergeCell ref="C87:D87"/>
    <mergeCell ref="C89:D89"/>
    <mergeCell ref="C93:D93"/>
    <mergeCell ref="C94:D94"/>
    <mergeCell ref="C95:D95"/>
    <mergeCell ref="C96:D96"/>
    <mergeCell ref="C143:D143"/>
    <mergeCell ref="C145:D145"/>
    <mergeCell ref="C147:D147"/>
    <mergeCell ref="C149:D149"/>
    <mergeCell ref="C150:D150"/>
    <mergeCell ref="C151:D151"/>
    <mergeCell ref="C128:D128"/>
    <mergeCell ref="C130:D130"/>
    <mergeCell ref="C112:D112"/>
    <mergeCell ref="C114:D114"/>
    <mergeCell ref="C117:D117"/>
    <mergeCell ref="C119:D119"/>
    <mergeCell ref="C180:D180"/>
    <mergeCell ref="C181:D181"/>
    <mergeCell ref="C182:D182"/>
    <mergeCell ref="C183:D183"/>
    <mergeCell ref="C184:D184"/>
    <mergeCell ref="C185:D185"/>
    <mergeCell ref="C171:D171"/>
    <mergeCell ref="C173:D173"/>
    <mergeCell ref="C152:D152"/>
    <mergeCell ref="C154:D154"/>
    <mergeCell ref="C156:D156"/>
    <mergeCell ref="C158:D158"/>
    <mergeCell ref="C160:D160"/>
    <mergeCell ref="C161:D161"/>
    <mergeCell ref="C211:D211"/>
    <mergeCell ref="C217:D217"/>
    <mergeCell ref="C218:D218"/>
    <mergeCell ref="C219:D219"/>
    <mergeCell ref="C221:D221"/>
    <mergeCell ref="C222:D222"/>
    <mergeCell ref="C195:D195"/>
    <mergeCell ref="C197:D197"/>
    <mergeCell ref="C200:D200"/>
    <mergeCell ref="C250:D250"/>
    <mergeCell ref="C251:D251"/>
    <mergeCell ref="C240:D240"/>
    <mergeCell ref="C223:D223"/>
    <mergeCell ref="C224:D224"/>
    <mergeCell ref="C225:D225"/>
    <mergeCell ref="C226:D226"/>
    <mergeCell ref="C230:D230"/>
    <mergeCell ref="C232:D232"/>
    <mergeCell ref="C233:D23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A2" zoomScaleNormal="100" workbookViewId="0">
      <selection activeCell="G20" sqref="G20"/>
    </sheetView>
  </sheetViews>
  <sheetFormatPr defaultRowHeight="13.2"/>
  <cols>
    <col min="1" max="1" width="7.6640625" style="450" customWidth="1"/>
    <col min="2" max="2" width="15.6640625" style="451" customWidth="1"/>
    <col min="3" max="3" width="40.6640625" style="452" customWidth="1"/>
    <col min="4" max="4" width="6.6640625" style="450" customWidth="1"/>
    <col min="5" max="5" width="6.6640625" style="453" customWidth="1"/>
    <col min="6" max="6" width="10.6640625" style="454" customWidth="1"/>
    <col min="7" max="7" width="14.6640625" style="453" customWidth="1"/>
    <col min="8" max="9" width="10.6640625" style="420" customWidth="1"/>
    <col min="257" max="257" width="7.6640625" customWidth="1"/>
    <col min="258" max="258" width="15.6640625" customWidth="1"/>
    <col min="259" max="259" width="40.6640625" customWidth="1"/>
    <col min="260" max="261" width="6.6640625" customWidth="1"/>
    <col min="262" max="262" width="10.6640625" customWidth="1"/>
    <col min="263" max="263" width="14.6640625" customWidth="1"/>
    <col min="264" max="265" width="10.6640625" customWidth="1"/>
    <col min="513" max="513" width="7.6640625" customWidth="1"/>
    <col min="514" max="514" width="15.6640625" customWidth="1"/>
    <col min="515" max="515" width="40.6640625" customWidth="1"/>
    <col min="516" max="517" width="6.6640625" customWidth="1"/>
    <col min="518" max="518" width="10.6640625" customWidth="1"/>
    <col min="519" max="519" width="14.6640625" customWidth="1"/>
    <col min="520" max="521" width="10.6640625" customWidth="1"/>
    <col min="769" max="769" width="7.6640625" customWidth="1"/>
    <col min="770" max="770" width="15.6640625" customWidth="1"/>
    <col min="771" max="771" width="40.6640625" customWidth="1"/>
    <col min="772" max="773" width="6.6640625" customWidth="1"/>
    <col min="774" max="774" width="10.6640625" customWidth="1"/>
    <col min="775" max="775" width="14.6640625" customWidth="1"/>
    <col min="776" max="777" width="10.6640625" customWidth="1"/>
    <col min="1025" max="1025" width="7.6640625" customWidth="1"/>
    <col min="1026" max="1026" width="15.6640625" customWidth="1"/>
    <col min="1027" max="1027" width="40.6640625" customWidth="1"/>
    <col min="1028" max="1029" width="6.6640625" customWidth="1"/>
    <col min="1030" max="1030" width="10.6640625" customWidth="1"/>
    <col min="1031" max="1031" width="14.6640625" customWidth="1"/>
    <col min="1032" max="1033" width="10.6640625" customWidth="1"/>
    <col min="1281" max="1281" width="7.6640625" customWidth="1"/>
    <col min="1282" max="1282" width="15.6640625" customWidth="1"/>
    <col min="1283" max="1283" width="40.6640625" customWidth="1"/>
    <col min="1284" max="1285" width="6.6640625" customWidth="1"/>
    <col min="1286" max="1286" width="10.6640625" customWidth="1"/>
    <col min="1287" max="1287" width="14.6640625" customWidth="1"/>
    <col min="1288" max="1289" width="10.6640625" customWidth="1"/>
    <col min="1537" max="1537" width="7.6640625" customWidth="1"/>
    <col min="1538" max="1538" width="15.6640625" customWidth="1"/>
    <col min="1539" max="1539" width="40.6640625" customWidth="1"/>
    <col min="1540" max="1541" width="6.6640625" customWidth="1"/>
    <col min="1542" max="1542" width="10.6640625" customWidth="1"/>
    <col min="1543" max="1543" width="14.6640625" customWidth="1"/>
    <col min="1544" max="1545" width="10.6640625" customWidth="1"/>
    <col min="1793" max="1793" width="7.6640625" customWidth="1"/>
    <col min="1794" max="1794" width="15.6640625" customWidth="1"/>
    <col min="1795" max="1795" width="40.6640625" customWidth="1"/>
    <col min="1796" max="1797" width="6.6640625" customWidth="1"/>
    <col min="1798" max="1798" width="10.6640625" customWidth="1"/>
    <col min="1799" max="1799" width="14.6640625" customWidth="1"/>
    <col min="1800" max="1801" width="10.6640625" customWidth="1"/>
    <col min="2049" max="2049" width="7.6640625" customWidth="1"/>
    <col min="2050" max="2050" width="15.6640625" customWidth="1"/>
    <col min="2051" max="2051" width="40.6640625" customWidth="1"/>
    <col min="2052" max="2053" width="6.6640625" customWidth="1"/>
    <col min="2054" max="2054" width="10.6640625" customWidth="1"/>
    <col min="2055" max="2055" width="14.6640625" customWidth="1"/>
    <col min="2056" max="2057" width="10.6640625" customWidth="1"/>
    <col min="2305" max="2305" width="7.6640625" customWidth="1"/>
    <col min="2306" max="2306" width="15.6640625" customWidth="1"/>
    <col min="2307" max="2307" width="40.6640625" customWidth="1"/>
    <col min="2308" max="2309" width="6.6640625" customWidth="1"/>
    <col min="2310" max="2310" width="10.6640625" customWidth="1"/>
    <col min="2311" max="2311" width="14.6640625" customWidth="1"/>
    <col min="2312" max="2313" width="10.6640625" customWidth="1"/>
    <col min="2561" max="2561" width="7.6640625" customWidth="1"/>
    <col min="2562" max="2562" width="15.6640625" customWidth="1"/>
    <col min="2563" max="2563" width="40.6640625" customWidth="1"/>
    <col min="2564" max="2565" width="6.6640625" customWidth="1"/>
    <col min="2566" max="2566" width="10.6640625" customWidth="1"/>
    <col min="2567" max="2567" width="14.6640625" customWidth="1"/>
    <col min="2568" max="2569" width="10.6640625" customWidth="1"/>
    <col min="2817" max="2817" width="7.6640625" customWidth="1"/>
    <col min="2818" max="2818" width="15.6640625" customWidth="1"/>
    <col min="2819" max="2819" width="40.6640625" customWidth="1"/>
    <col min="2820" max="2821" width="6.6640625" customWidth="1"/>
    <col min="2822" max="2822" width="10.6640625" customWidth="1"/>
    <col min="2823" max="2823" width="14.6640625" customWidth="1"/>
    <col min="2824" max="2825" width="10.6640625" customWidth="1"/>
    <col min="3073" max="3073" width="7.6640625" customWidth="1"/>
    <col min="3074" max="3074" width="15.6640625" customWidth="1"/>
    <col min="3075" max="3075" width="40.6640625" customWidth="1"/>
    <col min="3076" max="3077" width="6.6640625" customWidth="1"/>
    <col min="3078" max="3078" width="10.6640625" customWidth="1"/>
    <col min="3079" max="3079" width="14.6640625" customWidth="1"/>
    <col min="3080" max="3081" width="10.6640625" customWidth="1"/>
    <col min="3329" max="3329" width="7.6640625" customWidth="1"/>
    <col min="3330" max="3330" width="15.6640625" customWidth="1"/>
    <col min="3331" max="3331" width="40.6640625" customWidth="1"/>
    <col min="3332" max="3333" width="6.6640625" customWidth="1"/>
    <col min="3334" max="3334" width="10.6640625" customWidth="1"/>
    <col min="3335" max="3335" width="14.6640625" customWidth="1"/>
    <col min="3336" max="3337" width="10.6640625" customWidth="1"/>
    <col min="3585" max="3585" width="7.6640625" customWidth="1"/>
    <col min="3586" max="3586" width="15.6640625" customWidth="1"/>
    <col min="3587" max="3587" width="40.6640625" customWidth="1"/>
    <col min="3588" max="3589" width="6.6640625" customWidth="1"/>
    <col min="3590" max="3590" width="10.6640625" customWidth="1"/>
    <col min="3591" max="3591" width="14.6640625" customWidth="1"/>
    <col min="3592" max="3593" width="10.6640625" customWidth="1"/>
    <col min="3841" max="3841" width="7.6640625" customWidth="1"/>
    <col min="3842" max="3842" width="15.6640625" customWidth="1"/>
    <col min="3843" max="3843" width="40.6640625" customWidth="1"/>
    <col min="3844" max="3845" width="6.6640625" customWidth="1"/>
    <col min="3846" max="3846" width="10.6640625" customWidth="1"/>
    <col min="3847" max="3847" width="14.6640625" customWidth="1"/>
    <col min="3848" max="3849" width="10.6640625" customWidth="1"/>
    <col min="4097" max="4097" width="7.6640625" customWidth="1"/>
    <col min="4098" max="4098" width="15.6640625" customWidth="1"/>
    <col min="4099" max="4099" width="40.6640625" customWidth="1"/>
    <col min="4100" max="4101" width="6.6640625" customWidth="1"/>
    <col min="4102" max="4102" width="10.6640625" customWidth="1"/>
    <col min="4103" max="4103" width="14.6640625" customWidth="1"/>
    <col min="4104" max="4105" width="10.6640625" customWidth="1"/>
    <col min="4353" max="4353" width="7.6640625" customWidth="1"/>
    <col min="4354" max="4354" width="15.6640625" customWidth="1"/>
    <col min="4355" max="4355" width="40.6640625" customWidth="1"/>
    <col min="4356" max="4357" width="6.6640625" customWidth="1"/>
    <col min="4358" max="4358" width="10.6640625" customWidth="1"/>
    <col min="4359" max="4359" width="14.6640625" customWidth="1"/>
    <col min="4360" max="4361" width="10.6640625" customWidth="1"/>
    <col min="4609" max="4609" width="7.6640625" customWidth="1"/>
    <col min="4610" max="4610" width="15.6640625" customWidth="1"/>
    <col min="4611" max="4611" width="40.6640625" customWidth="1"/>
    <col min="4612" max="4613" width="6.6640625" customWidth="1"/>
    <col min="4614" max="4614" width="10.6640625" customWidth="1"/>
    <col min="4615" max="4615" width="14.6640625" customWidth="1"/>
    <col min="4616" max="4617" width="10.6640625" customWidth="1"/>
    <col min="4865" max="4865" width="7.6640625" customWidth="1"/>
    <col min="4866" max="4866" width="15.6640625" customWidth="1"/>
    <col min="4867" max="4867" width="40.6640625" customWidth="1"/>
    <col min="4868" max="4869" width="6.6640625" customWidth="1"/>
    <col min="4870" max="4870" width="10.6640625" customWidth="1"/>
    <col min="4871" max="4871" width="14.6640625" customWidth="1"/>
    <col min="4872" max="4873" width="10.6640625" customWidth="1"/>
    <col min="5121" max="5121" width="7.6640625" customWidth="1"/>
    <col min="5122" max="5122" width="15.6640625" customWidth="1"/>
    <col min="5123" max="5123" width="40.6640625" customWidth="1"/>
    <col min="5124" max="5125" width="6.6640625" customWidth="1"/>
    <col min="5126" max="5126" width="10.6640625" customWidth="1"/>
    <col min="5127" max="5127" width="14.6640625" customWidth="1"/>
    <col min="5128" max="5129" width="10.6640625" customWidth="1"/>
    <col min="5377" max="5377" width="7.6640625" customWidth="1"/>
    <col min="5378" max="5378" width="15.6640625" customWidth="1"/>
    <col min="5379" max="5379" width="40.6640625" customWidth="1"/>
    <col min="5380" max="5381" width="6.6640625" customWidth="1"/>
    <col min="5382" max="5382" width="10.6640625" customWidth="1"/>
    <col min="5383" max="5383" width="14.6640625" customWidth="1"/>
    <col min="5384" max="5385" width="10.6640625" customWidth="1"/>
    <col min="5633" max="5633" width="7.6640625" customWidth="1"/>
    <col min="5634" max="5634" width="15.6640625" customWidth="1"/>
    <col min="5635" max="5635" width="40.6640625" customWidth="1"/>
    <col min="5636" max="5637" width="6.6640625" customWidth="1"/>
    <col min="5638" max="5638" width="10.6640625" customWidth="1"/>
    <col min="5639" max="5639" width="14.6640625" customWidth="1"/>
    <col min="5640" max="5641" width="10.6640625" customWidth="1"/>
    <col min="5889" max="5889" width="7.6640625" customWidth="1"/>
    <col min="5890" max="5890" width="15.6640625" customWidth="1"/>
    <col min="5891" max="5891" width="40.6640625" customWidth="1"/>
    <col min="5892" max="5893" width="6.6640625" customWidth="1"/>
    <col min="5894" max="5894" width="10.6640625" customWidth="1"/>
    <col min="5895" max="5895" width="14.6640625" customWidth="1"/>
    <col min="5896" max="5897" width="10.6640625" customWidth="1"/>
    <col min="6145" max="6145" width="7.6640625" customWidth="1"/>
    <col min="6146" max="6146" width="15.6640625" customWidth="1"/>
    <col min="6147" max="6147" width="40.6640625" customWidth="1"/>
    <col min="6148" max="6149" width="6.6640625" customWidth="1"/>
    <col min="6150" max="6150" width="10.6640625" customWidth="1"/>
    <col min="6151" max="6151" width="14.6640625" customWidth="1"/>
    <col min="6152" max="6153" width="10.6640625" customWidth="1"/>
    <col min="6401" max="6401" width="7.6640625" customWidth="1"/>
    <col min="6402" max="6402" width="15.6640625" customWidth="1"/>
    <col min="6403" max="6403" width="40.6640625" customWidth="1"/>
    <col min="6404" max="6405" width="6.6640625" customWidth="1"/>
    <col min="6406" max="6406" width="10.6640625" customWidth="1"/>
    <col min="6407" max="6407" width="14.6640625" customWidth="1"/>
    <col min="6408" max="6409" width="10.6640625" customWidth="1"/>
    <col min="6657" max="6657" width="7.6640625" customWidth="1"/>
    <col min="6658" max="6658" width="15.6640625" customWidth="1"/>
    <col min="6659" max="6659" width="40.6640625" customWidth="1"/>
    <col min="6660" max="6661" width="6.6640625" customWidth="1"/>
    <col min="6662" max="6662" width="10.6640625" customWidth="1"/>
    <col min="6663" max="6663" width="14.6640625" customWidth="1"/>
    <col min="6664" max="6665" width="10.6640625" customWidth="1"/>
    <col min="6913" max="6913" width="7.6640625" customWidth="1"/>
    <col min="6914" max="6914" width="15.6640625" customWidth="1"/>
    <col min="6915" max="6915" width="40.6640625" customWidth="1"/>
    <col min="6916" max="6917" width="6.6640625" customWidth="1"/>
    <col min="6918" max="6918" width="10.6640625" customWidth="1"/>
    <col min="6919" max="6919" width="14.6640625" customWidth="1"/>
    <col min="6920" max="6921" width="10.6640625" customWidth="1"/>
    <col min="7169" max="7169" width="7.6640625" customWidth="1"/>
    <col min="7170" max="7170" width="15.6640625" customWidth="1"/>
    <col min="7171" max="7171" width="40.6640625" customWidth="1"/>
    <col min="7172" max="7173" width="6.6640625" customWidth="1"/>
    <col min="7174" max="7174" width="10.6640625" customWidth="1"/>
    <col min="7175" max="7175" width="14.6640625" customWidth="1"/>
    <col min="7176" max="7177" width="10.6640625" customWidth="1"/>
    <col min="7425" max="7425" width="7.6640625" customWidth="1"/>
    <col min="7426" max="7426" width="15.6640625" customWidth="1"/>
    <col min="7427" max="7427" width="40.6640625" customWidth="1"/>
    <col min="7428" max="7429" width="6.6640625" customWidth="1"/>
    <col min="7430" max="7430" width="10.6640625" customWidth="1"/>
    <col min="7431" max="7431" width="14.6640625" customWidth="1"/>
    <col min="7432" max="7433" width="10.6640625" customWidth="1"/>
    <col min="7681" max="7681" width="7.6640625" customWidth="1"/>
    <col min="7682" max="7682" width="15.6640625" customWidth="1"/>
    <col min="7683" max="7683" width="40.6640625" customWidth="1"/>
    <col min="7684" max="7685" width="6.6640625" customWidth="1"/>
    <col min="7686" max="7686" width="10.6640625" customWidth="1"/>
    <col min="7687" max="7687" width="14.6640625" customWidth="1"/>
    <col min="7688" max="7689" width="10.6640625" customWidth="1"/>
    <col min="7937" max="7937" width="7.6640625" customWidth="1"/>
    <col min="7938" max="7938" width="15.6640625" customWidth="1"/>
    <col min="7939" max="7939" width="40.6640625" customWidth="1"/>
    <col min="7940" max="7941" width="6.6640625" customWidth="1"/>
    <col min="7942" max="7942" width="10.6640625" customWidth="1"/>
    <col min="7943" max="7943" width="14.6640625" customWidth="1"/>
    <col min="7944" max="7945" width="10.6640625" customWidth="1"/>
    <col min="8193" max="8193" width="7.6640625" customWidth="1"/>
    <col min="8194" max="8194" width="15.6640625" customWidth="1"/>
    <col min="8195" max="8195" width="40.6640625" customWidth="1"/>
    <col min="8196" max="8197" width="6.6640625" customWidth="1"/>
    <col min="8198" max="8198" width="10.6640625" customWidth="1"/>
    <col min="8199" max="8199" width="14.6640625" customWidth="1"/>
    <col min="8200" max="8201" width="10.6640625" customWidth="1"/>
    <col min="8449" max="8449" width="7.6640625" customWidth="1"/>
    <col min="8450" max="8450" width="15.6640625" customWidth="1"/>
    <col min="8451" max="8451" width="40.6640625" customWidth="1"/>
    <col min="8452" max="8453" width="6.6640625" customWidth="1"/>
    <col min="8454" max="8454" width="10.6640625" customWidth="1"/>
    <col min="8455" max="8455" width="14.6640625" customWidth="1"/>
    <col min="8456" max="8457" width="10.6640625" customWidth="1"/>
    <col min="8705" max="8705" width="7.6640625" customWidth="1"/>
    <col min="8706" max="8706" width="15.6640625" customWidth="1"/>
    <col min="8707" max="8707" width="40.6640625" customWidth="1"/>
    <col min="8708" max="8709" width="6.6640625" customWidth="1"/>
    <col min="8710" max="8710" width="10.6640625" customWidth="1"/>
    <col min="8711" max="8711" width="14.6640625" customWidth="1"/>
    <col min="8712" max="8713" width="10.6640625" customWidth="1"/>
    <col min="8961" max="8961" width="7.6640625" customWidth="1"/>
    <col min="8962" max="8962" width="15.6640625" customWidth="1"/>
    <col min="8963" max="8963" width="40.6640625" customWidth="1"/>
    <col min="8964" max="8965" width="6.6640625" customWidth="1"/>
    <col min="8966" max="8966" width="10.6640625" customWidth="1"/>
    <col min="8967" max="8967" width="14.6640625" customWidth="1"/>
    <col min="8968" max="8969" width="10.6640625" customWidth="1"/>
    <col min="9217" max="9217" width="7.6640625" customWidth="1"/>
    <col min="9218" max="9218" width="15.6640625" customWidth="1"/>
    <col min="9219" max="9219" width="40.6640625" customWidth="1"/>
    <col min="9220" max="9221" width="6.6640625" customWidth="1"/>
    <col min="9222" max="9222" width="10.6640625" customWidth="1"/>
    <col min="9223" max="9223" width="14.6640625" customWidth="1"/>
    <col min="9224" max="9225" width="10.6640625" customWidth="1"/>
    <col min="9473" max="9473" width="7.6640625" customWidth="1"/>
    <col min="9474" max="9474" width="15.6640625" customWidth="1"/>
    <col min="9475" max="9475" width="40.6640625" customWidth="1"/>
    <col min="9476" max="9477" width="6.6640625" customWidth="1"/>
    <col min="9478" max="9478" width="10.6640625" customWidth="1"/>
    <col min="9479" max="9479" width="14.6640625" customWidth="1"/>
    <col min="9480" max="9481" width="10.6640625" customWidth="1"/>
    <col min="9729" max="9729" width="7.6640625" customWidth="1"/>
    <col min="9730" max="9730" width="15.6640625" customWidth="1"/>
    <col min="9731" max="9731" width="40.6640625" customWidth="1"/>
    <col min="9732" max="9733" width="6.6640625" customWidth="1"/>
    <col min="9734" max="9734" width="10.6640625" customWidth="1"/>
    <col min="9735" max="9735" width="14.6640625" customWidth="1"/>
    <col min="9736" max="9737" width="10.6640625" customWidth="1"/>
    <col min="9985" max="9985" width="7.6640625" customWidth="1"/>
    <col min="9986" max="9986" width="15.6640625" customWidth="1"/>
    <col min="9987" max="9987" width="40.6640625" customWidth="1"/>
    <col min="9988" max="9989" width="6.6640625" customWidth="1"/>
    <col min="9990" max="9990" width="10.6640625" customWidth="1"/>
    <col min="9991" max="9991" width="14.6640625" customWidth="1"/>
    <col min="9992" max="9993" width="10.6640625" customWidth="1"/>
    <col min="10241" max="10241" width="7.6640625" customWidth="1"/>
    <col min="10242" max="10242" width="15.6640625" customWidth="1"/>
    <col min="10243" max="10243" width="40.6640625" customWidth="1"/>
    <col min="10244" max="10245" width="6.6640625" customWidth="1"/>
    <col min="10246" max="10246" width="10.6640625" customWidth="1"/>
    <col min="10247" max="10247" width="14.6640625" customWidth="1"/>
    <col min="10248" max="10249" width="10.6640625" customWidth="1"/>
    <col min="10497" max="10497" width="7.6640625" customWidth="1"/>
    <col min="10498" max="10498" width="15.6640625" customWidth="1"/>
    <col min="10499" max="10499" width="40.6640625" customWidth="1"/>
    <col min="10500" max="10501" width="6.6640625" customWidth="1"/>
    <col min="10502" max="10502" width="10.6640625" customWidth="1"/>
    <col min="10503" max="10503" width="14.6640625" customWidth="1"/>
    <col min="10504" max="10505" width="10.6640625" customWidth="1"/>
    <col min="10753" max="10753" width="7.6640625" customWidth="1"/>
    <col min="10754" max="10754" width="15.6640625" customWidth="1"/>
    <col min="10755" max="10755" width="40.6640625" customWidth="1"/>
    <col min="10756" max="10757" width="6.6640625" customWidth="1"/>
    <col min="10758" max="10758" width="10.6640625" customWidth="1"/>
    <col min="10759" max="10759" width="14.6640625" customWidth="1"/>
    <col min="10760" max="10761" width="10.6640625" customWidth="1"/>
    <col min="11009" max="11009" width="7.6640625" customWidth="1"/>
    <col min="11010" max="11010" width="15.6640625" customWidth="1"/>
    <col min="11011" max="11011" width="40.6640625" customWidth="1"/>
    <col min="11012" max="11013" width="6.6640625" customWidth="1"/>
    <col min="11014" max="11014" width="10.6640625" customWidth="1"/>
    <col min="11015" max="11015" width="14.6640625" customWidth="1"/>
    <col min="11016" max="11017" width="10.6640625" customWidth="1"/>
    <col min="11265" max="11265" width="7.6640625" customWidth="1"/>
    <col min="11266" max="11266" width="15.6640625" customWidth="1"/>
    <col min="11267" max="11267" width="40.6640625" customWidth="1"/>
    <col min="11268" max="11269" width="6.6640625" customWidth="1"/>
    <col min="11270" max="11270" width="10.6640625" customWidth="1"/>
    <col min="11271" max="11271" width="14.6640625" customWidth="1"/>
    <col min="11272" max="11273" width="10.6640625" customWidth="1"/>
    <col min="11521" max="11521" width="7.6640625" customWidth="1"/>
    <col min="11522" max="11522" width="15.6640625" customWidth="1"/>
    <col min="11523" max="11523" width="40.6640625" customWidth="1"/>
    <col min="11524" max="11525" width="6.6640625" customWidth="1"/>
    <col min="11526" max="11526" width="10.6640625" customWidth="1"/>
    <col min="11527" max="11527" width="14.6640625" customWidth="1"/>
    <col min="11528" max="11529" width="10.6640625" customWidth="1"/>
    <col min="11777" max="11777" width="7.6640625" customWidth="1"/>
    <col min="11778" max="11778" width="15.6640625" customWidth="1"/>
    <col min="11779" max="11779" width="40.6640625" customWidth="1"/>
    <col min="11780" max="11781" width="6.6640625" customWidth="1"/>
    <col min="11782" max="11782" width="10.6640625" customWidth="1"/>
    <col min="11783" max="11783" width="14.6640625" customWidth="1"/>
    <col min="11784" max="11785" width="10.6640625" customWidth="1"/>
    <col min="12033" max="12033" width="7.6640625" customWidth="1"/>
    <col min="12034" max="12034" width="15.6640625" customWidth="1"/>
    <col min="12035" max="12035" width="40.6640625" customWidth="1"/>
    <col min="12036" max="12037" width="6.6640625" customWidth="1"/>
    <col min="12038" max="12038" width="10.6640625" customWidth="1"/>
    <col min="12039" max="12039" width="14.6640625" customWidth="1"/>
    <col min="12040" max="12041" width="10.6640625" customWidth="1"/>
    <col min="12289" max="12289" width="7.6640625" customWidth="1"/>
    <col min="12290" max="12290" width="15.6640625" customWidth="1"/>
    <col min="12291" max="12291" width="40.6640625" customWidth="1"/>
    <col min="12292" max="12293" width="6.6640625" customWidth="1"/>
    <col min="12294" max="12294" width="10.6640625" customWidth="1"/>
    <col min="12295" max="12295" width="14.6640625" customWidth="1"/>
    <col min="12296" max="12297" width="10.6640625" customWidth="1"/>
    <col min="12545" max="12545" width="7.6640625" customWidth="1"/>
    <col min="12546" max="12546" width="15.6640625" customWidth="1"/>
    <col min="12547" max="12547" width="40.6640625" customWidth="1"/>
    <col min="12548" max="12549" width="6.6640625" customWidth="1"/>
    <col min="12550" max="12550" width="10.6640625" customWidth="1"/>
    <col min="12551" max="12551" width="14.6640625" customWidth="1"/>
    <col min="12552" max="12553" width="10.6640625" customWidth="1"/>
    <col min="12801" max="12801" width="7.6640625" customWidth="1"/>
    <col min="12802" max="12802" width="15.6640625" customWidth="1"/>
    <col min="12803" max="12803" width="40.6640625" customWidth="1"/>
    <col min="12804" max="12805" width="6.6640625" customWidth="1"/>
    <col min="12806" max="12806" width="10.6640625" customWidth="1"/>
    <col min="12807" max="12807" width="14.6640625" customWidth="1"/>
    <col min="12808" max="12809" width="10.6640625" customWidth="1"/>
    <col min="13057" max="13057" width="7.6640625" customWidth="1"/>
    <col min="13058" max="13058" width="15.6640625" customWidth="1"/>
    <col min="13059" max="13059" width="40.6640625" customWidth="1"/>
    <col min="13060" max="13061" width="6.6640625" customWidth="1"/>
    <col min="13062" max="13062" width="10.6640625" customWidth="1"/>
    <col min="13063" max="13063" width="14.6640625" customWidth="1"/>
    <col min="13064" max="13065" width="10.6640625" customWidth="1"/>
    <col min="13313" max="13313" width="7.6640625" customWidth="1"/>
    <col min="13314" max="13314" width="15.6640625" customWidth="1"/>
    <col min="13315" max="13315" width="40.6640625" customWidth="1"/>
    <col min="13316" max="13317" width="6.6640625" customWidth="1"/>
    <col min="13318" max="13318" width="10.6640625" customWidth="1"/>
    <col min="13319" max="13319" width="14.6640625" customWidth="1"/>
    <col min="13320" max="13321" width="10.6640625" customWidth="1"/>
    <col min="13569" max="13569" width="7.6640625" customWidth="1"/>
    <col min="13570" max="13570" width="15.6640625" customWidth="1"/>
    <col min="13571" max="13571" width="40.6640625" customWidth="1"/>
    <col min="13572" max="13573" width="6.6640625" customWidth="1"/>
    <col min="13574" max="13574" width="10.6640625" customWidth="1"/>
    <col min="13575" max="13575" width="14.6640625" customWidth="1"/>
    <col min="13576" max="13577" width="10.6640625" customWidth="1"/>
    <col min="13825" max="13825" width="7.6640625" customWidth="1"/>
    <col min="13826" max="13826" width="15.6640625" customWidth="1"/>
    <col min="13827" max="13827" width="40.6640625" customWidth="1"/>
    <col min="13828" max="13829" width="6.6640625" customWidth="1"/>
    <col min="13830" max="13830" width="10.6640625" customWidth="1"/>
    <col min="13831" max="13831" width="14.6640625" customWidth="1"/>
    <col min="13832" max="13833" width="10.6640625" customWidth="1"/>
    <col min="14081" max="14081" width="7.6640625" customWidth="1"/>
    <col min="14082" max="14082" width="15.6640625" customWidth="1"/>
    <col min="14083" max="14083" width="40.6640625" customWidth="1"/>
    <col min="14084" max="14085" width="6.6640625" customWidth="1"/>
    <col min="14086" max="14086" width="10.6640625" customWidth="1"/>
    <col min="14087" max="14087" width="14.6640625" customWidth="1"/>
    <col min="14088" max="14089" width="10.6640625" customWidth="1"/>
    <col min="14337" max="14337" width="7.6640625" customWidth="1"/>
    <col min="14338" max="14338" width="15.6640625" customWidth="1"/>
    <col min="14339" max="14339" width="40.6640625" customWidth="1"/>
    <col min="14340" max="14341" width="6.6640625" customWidth="1"/>
    <col min="14342" max="14342" width="10.6640625" customWidth="1"/>
    <col min="14343" max="14343" width="14.6640625" customWidth="1"/>
    <col min="14344" max="14345" width="10.6640625" customWidth="1"/>
    <col min="14593" max="14593" width="7.6640625" customWidth="1"/>
    <col min="14594" max="14594" width="15.6640625" customWidth="1"/>
    <col min="14595" max="14595" width="40.6640625" customWidth="1"/>
    <col min="14596" max="14597" width="6.6640625" customWidth="1"/>
    <col min="14598" max="14598" width="10.6640625" customWidth="1"/>
    <col min="14599" max="14599" width="14.6640625" customWidth="1"/>
    <col min="14600" max="14601" width="10.6640625" customWidth="1"/>
    <col min="14849" max="14849" width="7.6640625" customWidth="1"/>
    <col min="14850" max="14850" width="15.6640625" customWidth="1"/>
    <col min="14851" max="14851" width="40.6640625" customWidth="1"/>
    <col min="14852" max="14853" width="6.6640625" customWidth="1"/>
    <col min="14854" max="14854" width="10.6640625" customWidth="1"/>
    <col min="14855" max="14855" width="14.6640625" customWidth="1"/>
    <col min="14856" max="14857" width="10.6640625" customWidth="1"/>
    <col min="15105" max="15105" width="7.6640625" customWidth="1"/>
    <col min="15106" max="15106" width="15.6640625" customWidth="1"/>
    <col min="15107" max="15107" width="40.6640625" customWidth="1"/>
    <col min="15108" max="15109" width="6.6640625" customWidth="1"/>
    <col min="15110" max="15110" width="10.6640625" customWidth="1"/>
    <col min="15111" max="15111" width="14.6640625" customWidth="1"/>
    <col min="15112" max="15113" width="10.6640625" customWidth="1"/>
    <col min="15361" max="15361" width="7.6640625" customWidth="1"/>
    <col min="15362" max="15362" width="15.6640625" customWidth="1"/>
    <col min="15363" max="15363" width="40.6640625" customWidth="1"/>
    <col min="15364" max="15365" width="6.6640625" customWidth="1"/>
    <col min="15366" max="15366" width="10.6640625" customWidth="1"/>
    <col min="15367" max="15367" width="14.6640625" customWidth="1"/>
    <col min="15368" max="15369" width="10.6640625" customWidth="1"/>
    <col min="15617" max="15617" width="7.6640625" customWidth="1"/>
    <col min="15618" max="15618" width="15.6640625" customWidth="1"/>
    <col min="15619" max="15619" width="40.6640625" customWidth="1"/>
    <col min="15620" max="15621" width="6.6640625" customWidth="1"/>
    <col min="15622" max="15622" width="10.6640625" customWidth="1"/>
    <col min="15623" max="15623" width="14.6640625" customWidth="1"/>
    <col min="15624" max="15625" width="10.6640625" customWidth="1"/>
    <col min="15873" max="15873" width="7.6640625" customWidth="1"/>
    <col min="15874" max="15874" width="15.6640625" customWidth="1"/>
    <col min="15875" max="15875" width="40.6640625" customWidth="1"/>
    <col min="15876" max="15877" width="6.6640625" customWidth="1"/>
    <col min="15878" max="15878" width="10.6640625" customWidth="1"/>
    <col min="15879" max="15879" width="14.6640625" customWidth="1"/>
    <col min="15880" max="15881" width="10.6640625" customWidth="1"/>
    <col min="16129" max="16129" width="7.6640625" customWidth="1"/>
    <col min="16130" max="16130" width="15.6640625" customWidth="1"/>
    <col min="16131" max="16131" width="40.6640625" customWidth="1"/>
    <col min="16132" max="16133" width="6.6640625" customWidth="1"/>
    <col min="16134" max="16134" width="10.6640625" customWidth="1"/>
    <col min="16135" max="16135" width="14.6640625" customWidth="1"/>
    <col min="16136" max="16137" width="10.6640625" customWidth="1"/>
  </cols>
  <sheetData>
    <row r="1" spans="1:15" ht="15.75" customHeight="1">
      <c r="A1" s="400" t="s">
        <v>753</v>
      </c>
      <c r="B1" s="401" t="s">
        <v>754</v>
      </c>
      <c r="C1" s="402" t="s">
        <v>755</v>
      </c>
      <c r="D1" s="400" t="s">
        <v>756</v>
      </c>
      <c r="E1" s="403" t="s">
        <v>757</v>
      </c>
      <c r="F1" s="404" t="s">
        <v>758</v>
      </c>
      <c r="G1" s="404" t="s">
        <v>759</v>
      </c>
      <c r="H1" s="404" t="s">
        <v>760</v>
      </c>
      <c r="I1" s="404" t="s">
        <v>760</v>
      </c>
    </row>
    <row r="2" spans="1:15" ht="15.75" customHeight="1">
      <c r="A2" s="405" t="s">
        <v>761</v>
      </c>
      <c r="B2" s="406"/>
      <c r="C2" s="407" t="s">
        <v>3</v>
      </c>
      <c r="D2" s="405" t="s">
        <v>762</v>
      </c>
      <c r="E2" s="408" t="s">
        <v>3</v>
      </c>
      <c r="F2" s="409" t="s">
        <v>763</v>
      </c>
      <c r="G2" s="409" t="s">
        <v>437</v>
      </c>
      <c r="H2" s="409" t="s">
        <v>764</v>
      </c>
      <c r="I2" s="409" t="s">
        <v>437</v>
      </c>
    </row>
    <row r="3" spans="1:15" ht="15.75" customHeight="1">
      <c r="A3" s="410"/>
      <c r="B3" s="411"/>
      <c r="C3" s="412"/>
      <c r="D3" s="410"/>
      <c r="E3" s="413"/>
      <c r="F3" s="414"/>
      <c r="G3" s="414"/>
      <c r="H3" s="414"/>
      <c r="I3" s="414"/>
    </row>
    <row r="4" spans="1:15" ht="15.75" customHeight="1">
      <c r="A4" s="415"/>
      <c r="B4" s="416"/>
      <c r="C4" s="417"/>
      <c r="D4" s="415"/>
      <c r="E4" s="418"/>
      <c r="F4" s="419"/>
      <c r="G4" s="419"/>
    </row>
    <row r="5" spans="1:15" ht="15.75" customHeight="1">
      <c r="A5" s="415"/>
      <c r="B5" s="416"/>
      <c r="C5" s="421"/>
      <c r="D5" s="415"/>
      <c r="E5" s="418"/>
      <c r="F5" s="419"/>
      <c r="G5" s="419"/>
      <c r="O5" s="422"/>
    </row>
    <row r="6" spans="1:15" ht="15.75" customHeight="1">
      <c r="A6" s="423"/>
      <c r="B6" s="424"/>
      <c r="C6" s="425" t="s">
        <v>765</v>
      </c>
      <c r="D6" s="426"/>
      <c r="E6" s="427"/>
      <c r="F6" s="428"/>
      <c r="G6" s="429"/>
    </row>
    <row r="7" spans="1:15" ht="15.75" customHeight="1">
      <c r="A7" s="415"/>
      <c r="B7" s="416"/>
      <c r="C7" s="430" t="s">
        <v>766</v>
      </c>
      <c r="D7" s="415"/>
      <c r="E7" s="418"/>
      <c r="F7" s="419"/>
      <c r="G7" s="419"/>
    </row>
    <row r="8" spans="1:15" ht="15.75" customHeight="1">
      <c r="A8" s="415"/>
      <c r="B8" s="416"/>
      <c r="C8" s="421" t="s">
        <v>767</v>
      </c>
      <c r="D8" s="415"/>
      <c r="E8" s="418"/>
      <c r="F8" s="419"/>
      <c r="G8" s="419"/>
    </row>
    <row r="9" spans="1:15" ht="15.75" customHeight="1">
      <c r="A9" s="415"/>
      <c r="B9" s="416"/>
      <c r="C9" s="430"/>
      <c r="D9" s="415"/>
      <c r="E9" s="418"/>
      <c r="F9" s="419"/>
      <c r="G9" s="419"/>
    </row>
    <row r="10" spans="1:15" ht="15.75" customHeight="1">
      <c r="A10" s="415"/>
      <c r="B10" s="416"/>
      <c r="C10" s="430" t="s">
        <v>768</v>
      </c>
      <c r="D10" s="415"/>
      <c r="E10" s="418"/>
      <c r="F10" s="419"/>
      <c r="G10" s="419"/>
    </row>
    <row r="11" spans="1:15" ht="15.75" customHeight="1">
      <c r="A11" s="415"/>
      <c r="B11" s="416"/>
      <c r="C11" s="421"/>
      <c r="D11" s="415"/>
      <c r="E11" s="418"/>
      <c r="F11" s="419"/>
      <c r="G11" s="419"/>
    </row>
    <row r="12" spans="1:15" ht="15.75" customHeight="1">
      <c r="A12" s="415"/>
      <c r="B12" s="416"/>
      <c r="C12" s="421"/>
      <c r="D12" s="415"/>
      <c r="E12" s="418"/>
      <c r="F12" s="419"/>
      <c r="G12" s="419"/>
    </row>
    <row r="13" spans="1:15" ht="15.75" customHeight="1">
      <c r="A13" s="415"/>
      <c r="B13" s="416"/>
      <c r="C13" s="431"/>
      <c r="D13" s="415"/>
      <c r="E13" s="418"/>
      <c r="F13" s="419"/>
      <c r="G13" s="419"/>
      <c r="K13" t="s">
        <v>769</v>
      </c>
    </row>
    <row r="14" spans="1:15" ht="15.75" customHeight="1">
      <c r="A14" s="415"/>
      <c r="B14" s="416"/>
      <c r="C14" s="431"/>
      <c r="D14" s="415"/>
      <c r="E14" s="418"/>
      <c r="F14" s="419"/>
      <c r="G14" s="419"/>
    </row>
    <row r="15" spans="1:15" ht="15.75" customHeight="1">
      <c r="A15" s="415"/>
      <c r="B15" s="416"/>
      <c r="C15" s="421"/>
      <c r="D15" s="415"/>
      <c r="E15" s="418"/>
      <c r="F15" s="419"/>
      <c r="G15" s="419"/>
    </row>
    <row r="16" spans="1:15" ht="15.75" customHeight="1">
      <c r="A16" s="415"/>
      <c r="B16" s="416"/>
      <c r="C16" s="432" t="s">
        <v>770</v>
      </c>
      <c r="D16" s="415"/>
      <c r="E16" s="418"/>
      <c r="F16" s="419"/>
      <c r="G16" s="419"/>
    </row>
    <row r="17" spans="1:11" ht="15.75" customHeight="1">
      <c r="A17" s="415"/>
      <c r="B17" s="416"/>
      <c r="C17" s="433" t="s">
        <v>771</v>
      </c>
      <c r="D17" s="415"/>
      <c r="E17" s="418"/>
      <c r="F17" s="419"/>
      <c r="G17" s="434">
        <f>G46</f>
        <v>0</v>
      </c>
    </row>
    <row r="18" spans="1:11" ht="15.75" customHeight="1">
      <c r="A18" s="415"/>
      <c r="B18" s="416"/>
      <c r="C18" s="433" t="s">
        <v>772</v>
      </c>
      <c r="D18" s="415"/>
      <c r="E18" s="418"/>
      <c r="F18" s="419"/>
      <c r="G18" s="434">
        <f>G73</f>
        <v>0</v>
      </c>
    </row>
    <row r="19" spans="1:11" ht="15.75" customHeight="1">
      <c r="A19" s="415"/>
      <c r="B19" s="416"/>
      <c r="C19" s="433" t="s">
        <v>773</v>
      </c>
      <c r="D19" s="415"/>
      <c r="E19" s="418"/>
      <c r="F19" s="419"/>
      <c r="G19" s="435">
        <f>G95</f>
        <v>0</v>
      </c>
    </row>
    <row r="20" spans="1:11" ht="15.75" customHeight="1">
      <c r="A20" s="415"/>
      <c r="B20" s="416"/>
      <c r="C20" s="421"/>
      <c r="D20" s="415"/>
      <c r="E20" s="418"/>
      <c r="F20" s="419"/>
      <c r="G20" s="434">
        <f>SUM(G17:G19)</f>
        <v>0</v>
      </c>
    </row>
    <row r="21" spans="1:11" ht="15.75" customHeight="1">
      <c r="A21" s="415"/>
      <c r="B21" s="416"/>
      <c r="C21" s="421"/>
      <c r="D21" s="415"/>
      <c r="E21" s="418"/>
      <c r="F21" s="419"/>
      <c r="G21" s="419"/>
    </row>
    <row r="22" spans="1:11" ht="15.75" customHeight="1">
      <c r="A22" s="415"/>
      <c r="B22" s="416"/>
      <c r="C22" s="421"/>
      <c r="D22" s="415"/>
      <c r="E22" s="418"/>
      <c r="F22" s="419"/>
      <c r="G22" s="419"/>
    </row>
    <row r="23" spans="1:11" ht="15.75" customHeight="1">
      <c r="A23" s="415"/>
      <c r="B23" s="416"/>
      <c r="C23" s="421"/>
      <c r="D23" s="415"/>
      <c r="E23" s="418"/>
      <c r="F23" s="419"/>
      <c r="G23" s="419"/>
    </row>
    <row r="24" spans="1:11" ht="15.75" customHeight="1">
      <c r="A24" s="400" t="s">
        <v>753</v>
      </c>
      <c r="B24" s="401" t="s">
        <v>754</v>
      </c>
      <c r="C24" s="402" t="s">
        <v>755</v>
      </c>
      <c r="D24" s="400" t="s">
        <v>756</v>
      </c>
      <c r="E24" s="403" t="s">
        <v>757</v>
      </c>
      <c r="F24" s="404" t="s">
        <v>758</v>
      </c>
      <c r="G24" s="404" t="s">
        <v>759</v>
      </c>
      <c r="H24" s="404" t="s">
        <v>760</v>
      </c>
      <c r="I24" s="404" t="s">
        <v>760</v>
      </c>
    </row>
    <row r="25" spans="1:11" ht="15.75" customHeight="1">
      <c r="A25" s="405" t="s">
        <v>761</v>
      </c>
      <c r="B25" s="406"/>
      <c r="C25" s="407" t="s">
        <v>3</v>
      </c>
      <c r="D25" s="405" t="s">
        <v>762</v>
      </c>
      <c r="E25" s="408" t="s">
        <v>3</v>
      </c>
      <c r="F25" s="409" t="s">
        <v>763</v>
      </c>
      <c r="G25" s="409" t="s">
        <v>437</v>
      </c>
      <c r="H25" s="409" t="s">
        <v>764</v>
      </c>
      <c r="I25" s="409" t="s">
        <v>437</v>
      </c>
    </row>
    <row r="26" spans="1:11" ht="15.75" customHeight="1">
      <c r="A26" s="423"/>
      <c r="B26" s="424"/>
      <c r="C26" s="436"/>
      <c r="D26" s="426"/>
      <c r="E26" s="427"/>
      <c r="F26" s="428"/>
      <c r="G26" s="429"/>
      <c r="H26" s="437"/>
      <c r="I26" s="437"/>
    </row>
    <row r="27" spans="1:11" ht="15.75" customHeight="1">
      <c r="A27" s="438"/>
      <c r="B27" s="424"/>
      <c r="C27" s="439" t="s">
        <v>771</v>
      </c>
      <c r="D27" s="426"/>
      <c r="E27" s="427"/>
      <c r="F27" s="428"/>
      <c r="G27" s="429"/>
      <c r="H27" s="437"/>
      <c r="I27" s="437"/>
    </row>
    <row r="28" spans="1:11" ht="15.75" customHeight="1">
      <c r="A28" s="440"/>
      <c r="B28" s="424"/>
      <c r="C28" s="441"/>
      <c r="D28" s="426"/>
      <c r="E28" s="427"/>
      <c r="F28" s="428"/>
      <c r="G28" s="442"/>
      <c r="H28" s="437"/>
      <c r="I28" s="437"/>
    </row>
    <row r="29" spans="1:11" ht="15.75" customHeight="1">
      <c r="A29" s="443" t="s">
        <v>3</v>
      </c>
      <c r="B29" s="444" t="s">
        <v>774</v>
      </c>
      <c r="C29" s="445" t="s">
        <v>775</v>
      </c>
      <c r="D29" s="446" t="s">
        <v>122</v>
      </c>
      <c r="E29" s="427">
        <v>3</v>
      </c>
      <c r="F29" s="428">
        <v>0</v>
      </c>
      <c r="G29" s="427">
        <f t="shared" ref="G29:G45" si="0">PRODUCT(E29:F29)</f>
        <v>0</v>
      </c>
      <c r="I29" s="437"/>
    </row>
    <row r="30" spans="1:11" ht="15.75" customHeight="1">
      <c r="A30" s="443" t="s">
        <v>3</v>
      </c>
      <c r="B30" s="444" t="s">
        <v>776</v>
      </c>
      <c r="C30" s="445" t="s">
        <v>777</v>
      </c>
      <c r="D30" s="446" t="s">
        <v>122</v>
      </c>
      <c r="E30" s="427">
        <v>5</v>
      </c>
      <c r="F30" s="428">
        <v>0</v>
      </c>
      <c r="G30" s="427">
        <f t="shared" si="0"/>
        <v>0</v>
      </c>
      <c r="H30" s="437"/>
      <c r="I30" s="437"/>
      <c r="K30">
        <v>2</v>
      </c>
    </row>
    <row r="31" spans="1:11" ht="15.75" customHeight="1">
      <c r="A31" s="443" t="s">
        <v>3</v>
      </c>
      <c r="B31" s="444" t="s">
        <v>778</v>
      </c>
      <c r="C31" s="445" t="s">
        <v>779</v>
      </c>
      <c r="D31" s="446" t="s">
        <v>122</v>
      </c>
      <c r="E31" s="427">
        <v>6</v>
      </c>
      <c r="F31" s="428">
        <v>0</v>
      </c>
      <c r="G31" s="427">
        <f t="shared" si="0"/>
        <v>0</v>
      </c>
      <c r="H31" s="437"/>
      <c r="I31" s="437"/>
    </row>
    <row r="32" spans="1:11" ht="15.75" customHeight="1">
      <c r="A32" s="443" t="s">
        <v>3</v>
      </c>
      <c r="B32" s="444" t="s">
        <v>780</v>
      </c>
      <c r="C32" s="445" t="s">
        <v>781</v>
      </c>
      <c r="D32" s="446" t="s">
        <v>122</v>
      </c>
      <c r="E32" s="427">
        <v>11</v>
      </c>
      <c r="F32" s="428">
        <v>0</v>
      </c>
      <c r="G32" s="427">
        <f t="shared" si="0"/>
        <v>0</v>
      </c>
      <c r="H32" s="437"/>
      <c r="I32" s="437"/>
    </row>
    <row r="33" spans="1:9" ht="15.75" customHeight="1">
      <c r="A33" s="443" t="s">
        <v>3</v>
      </c>
      <c r="B33" s="444" t="s">
        <v>780</v>
      </c>
      <c r="C33" s="445" t="s">
        <v>782</v>
      </c>
      <c r="D33" s="446" t="s">
        <v>122</v>
      </c>
      <c r="E33" s="427">
        <v>2</v>
      </c>
      <c r="F33" s="428">
        <v>0</v>
      </c>
      <c r="G33" s="427">
        <f t="shared" si="0"/>
        <v>0</v>
      </c>
      <c r="H33" s="437"/>
      <c r="I33" s="437"/>
    </row>
    <row r="34" spans="1:9" ht="15.75" customHeight="1">
      <c r="A34" s="443" t="s">
        <v>3</v>
      </c>
      <c r="B34" s="444" t="s">
        <v>783</v>
      </c>
      <c r="C34" s="445" t="s">
        <v>784</v>
      </c>
      <c r="D34" s="446" t="s">
        <v>122</v>
      </c>
      <c r="E34" s="427">
        <v>4</v>
      </c>
      <c r="F34" s="428">
        <v>0</v>
      </c>
      <c r="G34" s="427">
        <f t="shared" si="0"/>
        <v>0</v>
      </c>
      <c r="H34" s="437"/>
      <c r="I34" s="437"/>
    </row>
    <row r="35" spans="1:9" ht="15.75" customHeight="1">
      <c r="A35" s="443" t="s">
        <v>3</v>
      </c>
      <c r="B35" s="444" t="s">
        <v>785</v>
      </c>
      <c r="C35" s="445" t="s">
        <v>786</v>
      </c>
      <c r="D35" s="446" t="s">
        <v>452</v>
      </c>
      <c r="E35" s="427">
        <v>4</v>
      </c>
      <c r="F35" s="428">
        <v>0</v>
      </c>
      <c r="G35" s="427">
        <f t="shared" si="0"/>
        <v>0</v>
      </c>
      <c r="H35" s="437"/>
      <c r="I35" s="437"/>
    </row>
    <row r="36" spans="1:9" ht="15.75" customHeight="1">
      <c r="A36" s="443" t="s">
        <v>3</v>
      </c>
      <c r="B36" s="444" t="s">
        <v>787</v>
      </c>
      <c r="C36" s="445" t="s">
        <v>788</v>
      </c>
      <c r="D36" s="446" t="s">
        <v>122</v>
      </c>
      <c r="E36" s="427">
        <v>48</v>
      </c>
      <c r="F36" s="428">
        <v>0</v>
      </c>
      <c r="G36" s="427">
        <f t="shared" si="0"/>
        <v>0</v>
      </c>
      <c r="H36" s="437"/>
      <c r="I36" s="437"/>
    </row>
    <row r="37" spans="1:9" ht="15.75" customHeight="1">
      <c r="A37" s="443"/>
      <c r="B37" s="444" t="s">
        <v>789</v>
      </c>
      <c r="C37" s="445" t="s">
        <v>790</v>
      </c>
      <c r="D37" s="446" t="s">
        <v>452</v>
      </c>
      <c r="E37" s="427">
        <v>2</v>
      </c>
      <c r="F37" s="428">
        <v>0</v>
      </c>
      <c r="G37" s="427">
        <f t="shared" si="0"/>
        <v>0</v>
      </c>
      <c r="H37" s="437"/>
      <c r="I37" s="437"/>
    </row>
    <row r="38" spans="1:9" ht="15.75" customHeight="1">
      <c r="A38" s="443"/>
      <c r="B38" s="444" t="s">
        <v>791</v>
      </c>
      <c r="C38" s="445" t="s">
        <v>792</v>
      </c>
      <c r="D38" s="446" t="s">
        <v>227</v>
      </c>
      <c r="E38" s="427">
        <v>1</v>
      </c>
      <c r="F38" s="428">
        <v>0</v>
      </c>
      <c r="G38" s="427">
        <f>PRODUCT(E38:F38)</f>
        <v>0</v>
      </c>
      <c r="H38" s="437"/>
      <c r="I38" s="437"/>
    </row>
    <row r="39" spans="1:9" ht="15.75" customHeight="1">
      <c r="A39" s="443"/>
      <c r="B39" s="444" t="s">
        <v>793</v>
      </c>
      <c r="C39" s="445" t="s">
        <v>794</v>
      </c>
      <c r="D39" s="446" t="s">
        <v>452</v>
      </c>
      <c r="E39" s="427">
        <v>2</v>
      </c>
      <c r="F39" s="428">
        <v>0</v>
      </c>
      <c r="G39" s="427">
        <f>PRODUCT(E39:F39)</f>
        <v>0</v>
      </c>
      <c r="H39" s="437"/>
      <c r="I39" s="437"/>
    </row>
    <row r="40" spans="1:9" ht="15.75" customHeight="1">
      <c r="A40" s="443"/>
      <c r="B40" s="444" t="s">
        <v>795</v>
      </c>
      <c r="C40" s="445" t="s">
        <v>796</v>
      </c>
      <c r="D40" s="446" t="s">
        <v>3</v>
      </c>
      <c r="E40" s="427" t="s">
        <v>3</v>
      </c>
      <c r="F40" s="428">
        <v>0</v>
      </c>
      <c r="G40" s="427" t="s">
        <v>3</v>
      </c>
      <c r="H40" s="437"/>
      <c r="I40" s="437"/>
    </row>
    <row r="41" spans="1:9" ht="15.75" customHeight="1">
      <c r="A41" s="443"/>
      <c r="B41" s="444" t="s">
        <v>3</v>
      </c>
      <c r="C41" s="445" t="s">
        <v>797</v>
      </c>
      <c r="D41" s="446" t="s">
        <v>227</v>
      </c>
      <c r="E41" s="427">
        <v>1</v>
      </c>
      <c r="F41" s="428">
        <v>0</v>
      </c>
      <c r="G41" s="427">
        <f>PRODUCT(E41:F41)</f>
        <v>0</v>
      </c>
      <c r="H41" s="437"/>
      <c r="I41" s="437"/>
    </row>
    <row r="42" spans="1:9" ht="15.75" customHeight="1">
      <c r="A42" s="443"/>
      <c r="B42" s="444" t="s">
        <v>798</v>
      </c>
      <c r="C42" s="445" t="s">
        <v>799</v>
      </c>
      <c r="D42" s="446" t="s">
        <v>452</v>
      </c>
      <c r="E42" s="427">
        <v>3</v>
      </c>
      <c r="F42" s="428">
        <v>0</v>
      </c>
      <c r="G42" s="427">
        <f t="shared" si="0"/>
        <v>0</v>
      </c>
      <c r="H42" s="437"/>
      <c r="I42" s="437"/>
    </row>
    <row r="43" spans="1:9" ht="15.75" customHeight="1">
      <c r="A43" s="443"/>
      <c r="B43" s="444" t="s">
        <v>800</v>
      </c>
      <c r="C43" s="445" t="s">
        <v>801</v>
      </c>
      <c r="D43" s="446" t="s">
        <v>452</v>
      </c>
      <c r="E43" s="427">
        <v>1</v>
      </c>
      <c r="F43" s="428">
        <v>0</v>
      </c>
      <c r="G43" s="427">
        <f t="shared" si="0"/>
        <v>0</v>
      </c>
      <c r="H43" s="437"/>
      <c r="I43" s="437"/>
    </row>
    <row r="44" spans="1:9" ht="15.75" customHeight="1">
      <c r="A44" s="443"/>
      <c r="B44" s="444" t="s">
        <v>802</v>
      </c>
      <c r="C44" s="445" t="s">
        <v>803</v>
      </c>
      <c r="D44" s="446" t="s">
        <v>122</v>
      </c>
      <c r="E44" s="427">
        <v>303</v>
      </c>
      <c r="F44" s="428">
        <v>0</v>
      </c>
      <c r="G44" s="427">
        <f t="shared" si="0"/>
        <v>0</v>
      </c>
      <c r="H44" s="437"/>
      <c r="I44" s="437"/>
    </row>
    <row r="45" spans="1:9" ht="15.75" customHeight="1">
      <c r="A45" s="443"/>
      <c r="B45" s="444" t="s">
        <v>804</v>
      </c>
      <c r="C45" s="445" t="s">
        <v>662</v>
      </c>
      <c r="D45" s="446" t="s">
        <v>227</v>
      </c>
      <c r="E45" s="427">
        <v>1</v>
      </c>
      <c r="F45" s="428">
        <v>0</v>
      </c>
      <c r="G45" s="447">
        <f t="shared" si="0"/>
        <v>0</v>
      </c>
      <c r="H45" s="437"/>
      <c r="I45" s="437"/>
    </row>
    <row r="46" spans="1:9" ht="15.75" customHeight="1">
      <c r="A46" s="443"/>
      <c r="B46" s="444"/>
      <c r="C46" s="445"/>
      <c r="D46" s="446"/>
      <c r="E46" s="427"/>
      <c r="F46" s="428"/>
      <c r="G46" s="448">
        <f>SUM(G29:G45)</f>
        <v>0</v>
      </c>
      <c r="H46" s="437"/>
      <c r="I46" s="437"/>
    </row>
    <row r="47" spans="1:9" ht="15.75" customHeight="1">
      <c r="A47" s="443"/>
      <c r="B47" s="444"/>
      <c r="C47" s="445"/>
      <c r="D47" s="446"/>
      <c r="E47" s="427"/>
      <c r="F47" s="428"/>
      <c r="G47" s="427"/>
      <c r="H47" s="437"/>
      <c r="I47" s="437"/>
    </row>
    <row r="48" spans="1:9" ht="15.75" customHeight="1">
      <c r="A48" s="400" t="s">
        <v>753</v>
      </c>
      <c r="B48" s="401" t="s">
        <v>754</v>
      </c>
      <c r="C48" s="402" t="s">
        <v>755</v>
      </c>
      <c r="D48" s="400" t="s">
        <v>756</v>
      </c>
      <c r="E48" s="403" t="s">
        <v>757</v>
      </c>
      <c r="F48" s="404" t="s">
        <v>758</v>
      </c>
      <c r="G48" s="404" t="s">
        <v>759</v>
      </c>
      <c r="H48" s="404" t="s">
        <v>760</v>
      </c>
      <c r="I48" s="404" t="s">
        <v>760</v>
      </c>
    </row>
    <row r="49" spans="1:11" ht="15.75" customHeight="1">
      <c r="A49" s="405" t="s">
        <v>761</v>
      </c>
      <c r="B49" s="406"/>
      <c r="C49" s="407" t="s">
        <v>3</v>
      </c>
      <c r="D49" s="405" t="s">
        <v>762</v>
      </c>
      <c r="E49" s="408" t="s">
        <v>3</v>
      </c>
      <c r="F49" s="409" t="s">
        <v>763</v>
      </c>
      <c r="G49" s="409" t="s">
        <v>437</v>
      </c>
      <c r="H49" s="409" t="s">
        <v>764</v>
      </c>
      <c r="I49" s="409" t="s">
        <v>437</v>
      </c>
    </row>
    <row r="50" spans="1:11" ht="15.75" customHeight="1">
      <c r="A50" s="446"/>
      <c r="B50" s="444"/>
      <c r="C50" s="445"/>
      <c r="D50" s="446"/>
      <c r="E50" s="427"/>
      <c r="F50" s="428"/>
      <c r="G50" s="427"/>
      <c r="H50" s="437"/>
      <c r="I50" s="437"/>
    </row>
    <row r="51" spans="1:11" ht="15.75" customHeight="1">
      <c r="A51" s="446"/>
      <c r="B51" s="444"/>
      <c r="C51" s="449" t="s">
        <v>772</v>
      </c>
      <c r="D51" s="446"/>
      <c r="E51" s="427"/>
      <c r="F51" s="428"/>
      <c r="G51" s="427"/>
      <c r="H51" s="437"/>
      <c r="I51" s="437"/>
    </row>
    <row r="52" spans="1:11" ht="15.75" customHeight="1">
      <c r="A52" s="446"/>
      <c r="B52" s="444"/>
      <c r="C52" s="445"/>
      <c r="D52" s="446"/>
      <c r="E52" s="427"/>
      <c r="F52" s="428"/>
      <c r="G52" s="427"/>
      <c r="H52" s="437"/>
      <c r="I52" s="437"/>
    </row>
    <row r="53" spans="1:11" ht="15.75" customHeight="1">
      <c r="A53" s="446"/>
      <c r="B53" s="444" t="s">
        <v>805</v>
      </c>
      <c r="C53" s="445" t="s">
        <v>806</v>
      </c>
      <c r="D53" s="446" t="s">
        <v>122</v>
      </c>
      <c r="E53" s="427">
        <v>20</v>
      </c>
      <c r="F53" s="428">
        <v>0</v>
      </c>
      <c r="G53" s="427">
        <f t="shared" ref="G53:G67" si="1">PRODUCT(E53:F53)</f>
        <v>0</v>
      </c>
      <c r="I53" s="437"/>
    </row>
    <row r="54" spans="1:11" ht="15.75" customHeight="1">
      <c r="A54" s="443"/>
      <c r="B54" s="444" t="s">
        <v>807</v>
      </c>
      <c r="C54" s="445" t="s">
        <v>808</v>
      </c>
      <c r="D54" s="446" t="s">
        <v>122</v>
      </c>
      <c r="E54" s="427">
        <v>20</v>
      </c>
      <c r="F54" s="428">
        <v>0</v>
      </c>
      <c r="G54" s="427">
        <f t="shared" si="1"/>
        <v>0</v>
      </c>
    </row>
    <row r="55" spans="1:11" ht="15.75" customHeight="1">
      <c r="A55" s="443"/>
      <c r="B55" s="444" t="s">
        <v>809</v>
      </c>
      <c r="C55" s="445" t="s">
        <v>810</v>
      </c>
      <c r="D55" s="446" t="s">
        <v>452</v>
      </c>
      <c r="E55" s="427">
        <v>5</v>
      </c>
      <c r="F55" s="428">
        <v>0</v>
      </c>
      <c r="G55" s="427">
        <f t="shared" si="1"/>
        <v>0</v>
      </c>
    </row>
    <row r="56" spans="1:11" ht="15.75" customHeight="1">
      <c r="A56" s="443"/>
      <c r="B56" s="444" t="s">
        <v>811</v>
      </c>
      <c r="C56" s="445" t="s">
        <v>812</v>
      </c>
      <c r="D56" s="446" t="s">
        <v>122</v>
      </c>
      <c r="E56" s="427">
        <v>12</v>
      </c>
      <c r="F56" s="428">
        <v>0</v>
      </c>
      <c r="G56" s="427">
        <f t="shared" si="1"/>
        <v>0</v>
      </c>
      <c r="K56">
        <v>3</v>
      </c>
    </row>
    <row r="57" spans="1:11" ht="15.75" customHeight="1">
      <c r="A57" s="443"/>
      <c r="B57" s="444" t="s">
        <v>813</v>
      </c>
      <c r="C57" s="445" t="s">
        <v>814</v>
      </c>
      <c r="D57" s="446" t="s">
        <v>122</v>
      </c>
      <c r="E57" s="427">
        <v>66</v>
      </c>
      <c r="F57" s="428">
        <v>0</v>
      </c>
      <c r="G57" s="427">
        <f t="shared" si="1"/>
        <v>0</v>
      </c>
    </row>
    <row r="58" spans="1:11" ht="15.75" customHeight="1">
      <c r="A58" s="443"/>
      <c r="B58" s="444" t="s">
        <v>815</v>
      </c>
      <c r="C58" s="445" t="s">
        <v>816</v>
      </c>
      <c r="D58" s="446" t="s">
        <v>122</v>
      </c>
      <c r="E58" s="427">
        <v>96</v>
      </c>
      <c r="F58" s="428">
        <v>0</v>
      </c>
      <c r="G58" s="427">
        <f t="shared" si="1"/>
        <v>0</v>
      </c>
    </row>
    <row r="59" spans="1:11" ht="15.75" customHeight="1">
      <c r="A59" s="443"/>
      <c r="B59" s="444" t="s">
        <v>817</v>
      </c>
      <c r="C59" s="445" t="s">
        <v>818</v>
      </c>
      <c r="D59" s="446" t="s">
        <v>122</v>
      </c>
      <c r="E59" s="427">
        <v>136</v>
      </c>
      <c r="F59" s="428">
        <v>0</v>
      </c>
      <c r="G59" s="427">
        <f t="shared" si="1"/>
        <v>0</v>
      </c>
    </row>
    <row r="60" spans="1:11" ht="15.75" customHeight="1">
      <c r="A60" s="443"/>
      <c r="B60" s="444" t="s">
        <v>819</v>
      </c>
      <c r="C60" s="445" t="s">
        <v>786</v>
      </c>
      <c r="D60" s="446" t="s">
        <v>452</v>
      </c>
      <c r="E60" s="427">
        <v>9</v>
      </c>
      <c r="F60" s="428">
        <v>0</v>
      </c>
      <c r="G60" s="427">
        <f t="shared" si="1"/>
        <v>0</v>
      </c>
    </row>
    <row r="61" spans="1:11" ht="15.75" customHeight="1">
      <c r="A61" s="443"/>
      <c r="B61" s="444" t="s">
        <v>820</v>
      </c>
      <c r="C61" s="445" t="s">
        <v>821</v>
      </c>
      <c r="D61" s="446" t="s">
        <v>452</v>
      </c>
      <c r="E61" s="427">
        <v>9</v>
      </c>
      <c r="F61" s="428">
        <v>0</v>
      </c>
      <c r="G61" s="427">
        <f t="shared" si="1"/>
        <v>0</v>
      </c>
    </row>
    <row r="62" spans="1:11" ht="15.75" customHeight="1">
      <c r="A62" s="443"/>
      <c r="B62" s="444" t="s">
        <v>822</v>
      </c>
      <c r="C62" s="445" t="s">
        <v>823</v>
      </c>
      <c r="D62" s="446" t="s">
        <v>452</v>
      </c>
      <c r="E62" s="427">
        <v>4</v>
      </c>
      <c r="F62" s="428">
        <v>0</v>
      </c>
      <c r="G62" s="427">
        <f t="shared" si="1"/>
        <v>0</v>
      </c>
    </row>
    <row r="63" spans="1:11" ht="15.75" customHeight="1">
      <c r="A63" s="443"/>
      <c r="B63" s="444" t="s">
        <v>824</v>
      </c>
      <c r="C63" s="445" t="s">
        <v>825</v>
      </c>
      <c r="D63" s="446" t="s">
        <v>452</v>
      </c>
      <c r="E63" s="427">
        <v>1</v>
      </c>
      <c r="F63" s="428">
        <v>0</v>
      </c>
      <c r="G63" s="427">
        <f t="shared" si="1"/>
        <v>0</v>
      </c>
    </row>
    <row r="64" spans="1:11" ht="15.75" customHeight="1">
      <c r="A64" s="443"/>
      <c r="B64" s="444" t="s">
        <v>826</v>
      </c>
      <c r="C64" s="445" t="s">
        <v>827</v>
      </c>
      <c r="D64" s="446" t="s">
        <v>452</v>
      </c>
      <c r="E64" s="427">
        <v>3</v>
      </c>
      <c r="F64" s="428">
        <v>0</v>
      </c>
      <c r="G64" s="427">
        <f t="shared" si="1"/>
        <v>0</v>
      </c>
    </row>
    <row r="65" spans="1:11" ht="15.75" customHeight="1">
      <c r="A65" s="443"/>
      <c r="B65" s="444" t="s">
        <v>828</v>
      </c>
      <c r="C65" s="445" t="s">
        <v>792</v>
      </c>
      <c r="D65" s="446" t="s">
        <v>452</v>
      </c>
      <c r="E65" s="427">
        <v>3</v>
      </c>
      <c r="F65" s="428">
        <v>0</v>
      </c>
      <c r="G65" s="427">
        <f>PRODUCT(E65:F65)</f>
        <v>0</v>
      </c>
    </row>
    <row r="66" spans="1:11" ht="15.75" customHeight="1">
      <c r="A66" s="443"/>
      <c r="B66" s="444" t="s">
        <v>829</v>
      </c>
      <c r="C66" s="445" t="s">
        <v>794</v>
      </c>
      <c r="D66" s="446" t="s">
        <v>452</v>
      </c>
      <c r="E66" s="427">
        <v>10</v>
      </c>
      <c r="F66" s="428">
        <v>0</v>
      </c>
      <c r="G66" s="427">
        <f t="shared" si="1"/>
        <v>0</v>
      </c>
    </row>
    <row r="67" spans="1:11" ht="15.75" customHeight="1">
      <c r="A67" s="443"/>
      <c r="B67" s="444" t="s">
        <v>830</v>
      </c>
      <c r="C67" s="445" t="s">
        <v>831</v>
      </c>
      <c r="D67" s="446" t="s">
        <v>452</v>
      </c>
      <c r="E67" s="427">
        <v>1</v>
      </c>
      <c r="F67" s="428">
        <v>0</v>
      </c>
      <c r="G67" s="427">
        <f t="shared" si="1"/>
        <v>0</v>
      </c>
    </row>
    <row r="68" spans="1:11" ht="15.75" customHeight="1">
      <c r="A68" s="443"/>
      <c r="B68" s="444" t="s">
        <v>832</v>
      </c>
      <c r="C68" s="445" t="s">
        <v>833</v>
      </c>
      <c r="D68" s="446" t="s">
        <v>452</v>
      </c>
      <c r="E68" s="427">
        <v>7</v>
      </c>
      <c r="F68" s="428">
        <v>0</v>
      </c>
      <c r="G68" s="427">
        <f>PRODUCT(E68:F68)</f>
        <v>0</v>
      </c>
    </row>
    <row r="69" spans="1:11" ht="15.75" customHeight="1">
      <c r="A69" s="443" t="s">
        <v>3</v>
      </c>
      <c r="B69" s="444" t="s">
        <v>834</v>
      </c>
      <c r="C69" s="445" t="s">
        <v>835</v>
      </c>
      <c r="D69" s="446" t="s">
        <v>122</v>
      </c>
      <c r="E69" s="427">
        <v>174</v>
      </c>
      <c r="F69" s="428">
        <v>0</v>
      </c>
      <c r="G69" s="427">
        <f>PRODUCT(E69:F69)</f>
        <v>0</v>
      </c>
    </row>
    <row r="70" spans="1:11" ht="15.75" customHeight="1">
      <c r="A70" s="443" t="s">
        <v>3</v>
      </c>
      <c r="B70" s="444" t="s">
        <v>836</v>
      </c>
      <c r="C70" s="445" t="s">
        <v>837</v>
      </c>
      <c r="D70" s="446" t="s">
        <v>122</v>
      </c>
      <c r="E70" s="427">
        <v>174</v>
      </c>
      <c r="F70" s="428">
        <v>0</v>
      </c>
      <c r="G70" s="427">
        <f>PRODUCT(E70:F70)</f>
        <v>0</v>
      </c>
      <c r="K70" t="s">
        <v>3</v>
      </c>
    </row>
    <row r="71" spans="1:11" ht="15.75" customHeight="1">
      <c r="A71" s="443"/>
      <c r="B71" s="444" t="s">
        <v>838</v>
      </c>
      <c r="C71" s="445" t="s">
        <v>839</v>
      </c>
      <c r="D71" s="446" t="s">
        <v>452</v>
      </c>
      <c r="E71" s="427">
        <v>9</v>
      </c>
      <c r="F71" s="428">
        <v>0</v>
      </c>
      <c r="G71" s="427">
        <f>PRODUCT(E71:F71)</f>
        <v>0</v>
      </c>
    </row>
    <row r="72" spans="1:11" ht="15.75" customHeight="1">
      <c r="A72" s="443"/>
      <c r="B72" s="444" t="s">
        <v>23</v>
      </c>
      <c r="C72" s="445" t="s">
        <v>840</v>
      </c>
      <c r="D72" s="446" t="s">
        <v>841</v>
      </c>
      <c r="E72" s="427">
        <v>12</v>
      </c>
      <c r="F72" s="428">
        <v>0</v>
      </c>
      <c r="G72" s="447">
        <f>PRODUCT(E72:F72)</f>
        <v>0</v>
      </c>
    </row>
    <row r="73" spans="1:11" ht="15.75" customHeight="1">
      <c r="A73" s="443"/>
      <c r="B73" s="444"/>
      <c r="C73" s="445"/>
      <c r="D73" s="446"/>
      <c r="E73" s="427"/>
      <c r="F73" s="428"/>
      <c r="G73" s="448">
        <f>SUM(G53:G72)</f>
        <v>0</v>
      </c>
    </row>
    <row r="74" spans="1:11" ht="15.75" customHeight="1">
      <c r="A74" s="443"/>
      <c r="B74" s="444"/>
      <c r="C74" s="445"/>
      <c r="D74" s="446"/>
      <c r="E74" s="427"/>
      <c r="F74" s="428"/>
      <c r="G74" s="448"/>
    </row>
    <row r="75" spans="1:11" ht="15.75" customHeight="1">
      <c r="A75" s="443"/>
      <c r="B75" s="444"/>
      <c r="C75" s="445"/>
      <c r="D75" s="446"/>
      <c r="E75" s="427"/>
      <c r="F75" s="428"/>
      <c r="G75" s="448"/>
    </row>
    <row r="76" spans="1:11" ht="15.75" customHeight="1">
      <c r="A76" s="443"/>
      <c r="B76" s="444"/>
      <c r="C76" s="445"/>
      <c r="D76" s="446"/>
      <c r="E76" s="427"/>
      <c r="F76" s="428"/>
      <c r="G76" s="448"/>
    </row>
    <row r="77" spans="1:11" ht="15.75" customHeight="1">
      <c r="A77" s="400" t="s">
        <v>753</v>
      </c>
      <c r="B77" s="401" t="s">
        <v>754</v>
      </c>
      <c r="C77" s="402" t="s">
        <v>755</v>
      </c>
      <c r="D77" s="400" t="s">
        <v>756</v>
      </c>
      <c r="E77" s="403" t="s">
        <v>757</v>
      </c>
      <c r="F77" s="404" t="s">
        <v>758</v>
      </c>
      <c r="G77" s="404" t="s">
        <v>759</v>
      </c>
      <c r="H77" s="404" t="s">
        <v>760</v>
      </c>
      <c r="I77" s="404" t="s">
        <v>760</v>
      </c>
    </row>
    <row r="78" spans="1:11" ht="15.75" customHeight="1">
      <c r="A78" s="405" t="s">
        <v>761</v>
      </c>
      <c r="B78" s="406"/>
      <c r="C78" s="407" t="s">
        <v>3</v>
      </c>
      <c r="D78" s="405" t="s">
        <v>762</v>
      </c>
      <c r="E78" s="408" t="s">
        <v>3</v>
      </c>
      <c r="F78" s="409" t="s">
        <v>763</v>
      </c>
      <c r="G78" s="409" t="s">
        <v>437</v>
      </c>
      <c r="H78" s="409" t="s">
        <v>764</v>
      </c>
      <c r="I78" s="409" t="s">
        <v>437</v>
      </c>
    </row>
    <row r="79" spans="1:11" ht="15.75" customHeight="1">
      <c r="A79" s="446"/>
      <c r="B79" s="444"/>
      <c r="C79" s="445"/>
      <c r="D79" s="446"/>
      <c r="E79" s="427"/>
      <c r="F79" s="428"/>
      <c r="G79" s="427"/>
      <c r="H79" s="437"/>
      <c r="I79" s="437"/>
    </row>
    <row r="80" spans="1:11" ht="15.75" customHeight="1">
      <c r="A80" s="446"/>
      <c r="B80" s="444"/>
      <c r="C80" s="449" t="s">
        <v>773</v>
      </c>
      <c r="D80" s="446"/>
      <c r="E80" s="427"/>
      <c r="F80" s="428"/>
      <c r="G80" s="427"/>
      <c r="H80" s="437"/>
      <c r="I80" s="437"/>
    </row>
    <row r="81" spans="1:15" ht="15.75" customHeight="1">
      <c r="A81" s="446"/>
      <c r="B81" s="444"/>
      <c r="C81" s="449"/>
      <c r="D81" s="446"/>
      <c r="E81" s="427"/>
      <c r="F81" s="428"/>
      <c r="G81" s="427"/>
      <c r="H81" s="437"/>
      <c r="I81" s="437"/>
    </row>
    <row r="82" spans="1:15" ht="15.75" customHeight="1">
      <c r="A82" s="446"/>
      <c r="B82" s="444" t="s">
        <v>842</v>
      </c>
      <c r="C82" s="445" t="s">
        <v>843</v>
      </c>
      <c r="D82" s="446" t="s">
        <v>452</v>
      </c>
      <c r="E82" s="427">
        <v>1</v>
      </c>
      <c r="F82" s="428">
        <v>0</v>
      </c>
      <c r="G82" s="427">
        <f>PRODUCT(E82:F82)</f>
        <v>0</v>
      </c>
      <c r="H82" s="437"/>
      <c r="I82" s="437"/>
    </row>
    <row r="83" spans="1:15" ht="15.75" customHeight="1">
      <c r="A83" s="446"/>
      <c r="B83" s="444" t="s">
        <v>844</v>
      </c>
      <c r="C83" s="445" t="s">
        <v>845</v>
      </c>
      <c r="D83" s="446" t="s">
        <v>452</v>
      </c>
      <c r="E83" s="427">
        <v>1</v>
      </c>
      <c r="F83" s="428">
        <v>0</v>
      </c>
      <c r="G83" s="427">
        <f>PRODUCT(E83:F83)</f>
        <v>0</v>
      </c>
    </row>
    <row r="84" spans="1:15" ht="15.75" customHeight="1">
      <c r="A84" s="446"/>
      <c r="B84" s="444" t="s">
        <v>846</v>
      </c>
      <c r="C84" s="445" t="s">
        <v>847</v>
      </c>
      <c r="D84" s="446" t="s">
        <v>227</v>
      </c>
      <c r="E84" s="427">
        <v>1</v>
      </c>
      <c r="F84" s="428">
        <v>0</v>
      </c>
      <c r="G84" s="427">
        <f t="shared" ref="G84:G94" si="2">PRODUCT(E84:F84)</f>
        <v>0</v>
      </c>
    </row>
    <row r="85" spans="1:15" ht="15.75" customHeight="1">
      <c r="A85" s="446"/>
      <c r="B85" s="444" t="s">
        <v>848</v>
      </c>
      <c r="C85" s="445" t="s">
        <v>849</v>
      </c>
      <c r="D85" s="446" t="s">
        <v>227</v>
      </c>
      <c r="E85" s="427">
        <v>1</v>
      </c>
      <c r="F85" s="428">
        <v>0</v>
      </c>
      <c r="G85" s="427">
        <f t="shared" si="2"/>
        <v>0</v>
      </c>
      <c r="K85">
        <v>4</v>
      </c>
    </row>
    <row r="86" spans="1:15" s="420" customFormat="1" ht="15.75" customHeight="1">
      <c r="A86" s="446"/>
      <c r="B86" s="444" t="s">
        <v>850</v>
      </c>
      <c r="C86" s="445" t="s">
        <v>851</v>
      </c>
      <c r="D86" s="446" t="s">
        <v>227</v>
      </c>
      <c r="E86" s="427">
        <v>1</v>
      </c>
      <c r="F86" s="428">
        <v>0</v>
      </c>
      <c r="G86" s="427">
        <f t="shared" si="2"/>
        <v>0</v>
      </c>
      <c r="J86"/>
      <c r="K86"/>
      <c r="L86"/>
      <c r="M86"/>
      <c r="N86"/>
      <c r="O86"/>
    </row>
    <row r="87" spans="1:15" s="420" customFormat="1" ht="15.75" customHeight="1">
      <c r="A87" s="446"/>
      <c r="B87" s="444" t="s">
        <v>852</v>
      </c>
      <c r="C87" s="445" t="s">
        <v>853</v>
      </c>
      <c r="D87" s="446" t="s">
        <v>227</v>
      </c>
      <c r="E87" s="427">
        <v>1</v>
      </c>
      <c r="F87" s="428">
        <v>0</v>
      </c>
      <c r="G87" s="427">
        <f t="shared" si="2"/>
        <v>0</v>
      </c>
      <c r="J87"/>
      <c r="K87"/>
      <c r="L87"/>
      <c r="M87"/>
      <c r="N87"/>
      <c r="O87"/>
    </row>
    <row r="88" spans="1:15" s="420" customFormat="1" ht="15.75" customHeight="1">
      <c r="A88" s="446"/>
      <c r="B88" s="444" t="s">
        <v>854</v>
      </c>
      <c r="C88" s="445" t="s">
        <v>855</v>
      </c>
      <c r="D88" s="446" t="s">
        <v>227</v>
      </c>
      <c r="E88" s="427">
        <v>1</v>
      </c>
      <c r="F88" s="428">
        <v>0</v>
      </c>
      <c r="G88" s="427">
        <f t="shared" si="2"/>
        <v>0</v>
      </c>
      <c r="J88"/>
      <c r="K88"/>
      <c r="L88"/>
      <c r="M88"/>
      <c r="N88"/>
      <c r="O88"/>
    </row>
    <row r="89" spans="1:15" s="420" customFormat="1" ht="15.75" customHeight="1">
      <c r="A89" s="446"/>
      <c r="B89" s="444" t="s">
        <v>856</v>
      </c>
      <c r="C89" s="445" t="s">
        <v>857</v>
      </c>
      <c r="D89" s="446" t="s">
        <v>452</v>
      </c>
      <c r="E89" s="427">
        <v>1</v>
      </c>
      <c r="F89" s="428">
        <v>0</v>
      </c>
      <c r="G89" s="427">
        <f t="shared" si="2"/>
        <v>0</v>
      </c>
      <c r="J89"/>
      <c r="K89"/>
      <c r="L89"/>
      <c r="M89"/>
      <c r="N89"/>
      <c r="O89"/>
    </row>
    <row r="90" spans="1:15" s="420" customFormat="1" ht="15.75" customHeight="1">
      <c r="A90" s="446"/>
      <c r="B90" s="444" t="s">
        <v>858</v>
      </c>
      <c r="C90" s="445" t="s">
        <v>859</v>
      </c>
      <c r="D90" s="446" t="s">
        <v>227</v>
      </c>
      <c r="E90" s="427">
        <v>1</v>
      </c>
      <c r="F90" s="428">
        <v>0</v>
      </c>
      <c r="G90" s="427">
        <f t="shared" si="2"/>
        <v>0</v>
      </c>
      <c r="J90"/>
      <c r="K90"/>
      <c r="L90"/>
      <c r="M90"/>
      <c r="N90"/>
      <c r="O90"/>
    </row>
    <row r="91" spans="1:15" s="420" customFormat="1" ht="15.75" customHeight="1">
      <c r="A91" s="446"/>
      <c r="B91" s="444" t="s">
        <v>860</v>
      </c>
      <c r="C91" s="445" t="s">
        <v>861</v>
      </c>
      <c r="D91" s="446" t="s">
        <v>452</v>
      </c>
      <c r="E91" s="427">
        <v>2</v>
      </c>
      <c r="F91" s="428">
        <v>0</v>
      </c>
      <c r="G91" s="427">
        <f t="shared" si="2"/>
        <v>0</v>
      </c>
      <c r="J91"/>
      <c r="K91"/>
      <c r="L91"/>
      <c r="M91"/>
      <c r="N91"/>
      <c r="O91"/>
    </row>
    <row r="92" spans="1:15" s="420" customFormat="1" ht="15.75" customHeight="1">
      <c r="A92" s="446"/>
      <c r="B92" s="444" t="s">
        <v>862</v>
      </c>
      <c r="C92" s="445" t="s">
        <v>863</v>
      </c>
      <c r="D92" s="446" t="s">
        <v>452</v>
      </c>
      <c r="E92" s="427">
        <v>1</v>
      </c>
      <c r="F92" s="428">
        <v>0</v>
      </c>
      <c r="G92" s="427">
        <f t="shared" si="2"/>
        <v>0</v>
      </c>
      <c r="J92"/>
      <c r="K92"/>
      <c r="L92"/>
      <c r="M92"/>
      <c r="N92"/>
      <c r="O92"/>
    </row>
    <row r="93" spans="1:15" s="420" customFormat="1" ht="15.75" customHeight="1">
      <c r="A93" s="446"/>
      <c r="B93" s="444" t="s">
        <v>864</v>
      </c>
      <c r="C93" s="445" t="s">
        <v>865</v>
      </c>
      <c r="D93" s="446" t="s">
        <v>452</v>
      </c>
      <c r="E93" s="427">
        <v>1</v>
      </c>
      <c r="F93" s="428">
        <v>0</v>
      </c>
      <c r="G93" s="427">
        <f t="shared" si="2"/>
        <v>0</v>
      </c>
      <c r="J93"/>
      <c r="K93"/>
      <c r="L93"/>
      <c r="M93"/>
      <c r="N93"/>
      <c r="O93"/>
    </row>
    <row r="94" spans="1:15" s="420" customFormat="1" ht="15.75" customHeight="1">
      <c r="A94" s="446"/>
      <c r="B94" s="444" t="s">
        <v>866</v>
      </c>
      <c r="C94" s="445" t="s">
        <v>662</v>
      </c>
      <c r="D94" s="446" t="s">
        <v>227</v>
      </c>
      <c r="E94" s="427">
        <v>1</v>
      </c>
      <c r="F94" s="428">
        <v>0</v>
      </c>
      <c r="G94" s="447">
        <f t="shared" si="2"/>
        <v>0</v>
      </c>
      <c r="J94"/>
      <c r="K94"/>
      <c r="L94"/>
      <c r="M94"/>
      <c r="N94"/>
      <c r="O94"/>
    </row>
    <row r="95" spans="1:15" s="420" customFormat="1" ht="15.75" customHeight="1">
      <c r="A95" s="446"/>
      <c r="B95" s="444"/>
      <c r="C95" s="445"/>
      <c r="D95" s="446"/>
      <c r="E95" s="427"/>
      <c r="F95" s="428"/>
      <c r="G95" s="448">
        <f>SUM(G82:G94)</f>
        <v>0</v>
      </c>
      <c r="J95"/>
      <c r="K95"/>
      <c r="L95"/>
      <c r="M95"/>
      <c r="N95"/>
      <c r="O95"/>
    </row>
    <row r="96" spans="1:15" s="420" customFormat="1" ht="15.75" customHeight="1">
      <c r="A96" s="446"/>
      <c r="B96" s="444"/>
      <c r="C96" s="445"/>
      <c r="D96" s="446"/>
      <c r="E96" s="427"/>
      <c r="F96" s="428"/>
      <c r="G96" s="427"/>
      <c r="J96"/>
      <c r="K96"/>
      <c r="L96"/>
      <c r="M96"/>
      <c r="N96"/>
      <c r="O96"/>
    </row>
    <row r="97" spans="1:15" s="420" customFormat="1" ht="15.75" customHeight="1">
      <c r="A97" s="446"/>
      <c r="B97" s="444"/>
      <c r="C97" s="445"/>
      <c r="D97" s="446"/>
      <c r="E97" s="427"/>
      <c r="F97" s="428"/>
      <c r="G97" s="427"/>
      <c r="J97"/>
      <c r="K97"/>
      <c r="L97"/>
      <c r="M97"/>
      <c r="N97"/>
      <c r="O97"/>
    </row>
    <row r="98" spans="1:15" s="420" customFormat="1" ht="15.75" customHeight="1">
      <c r="A98" s="446"/>
      <c r="B98" s="444"/>
      <c r="C98" s="445"/>
      <c r="D98" s="446"/>
      <c r="E98" s="427"/>
      <c r="F98" s="428"/>
      <c r="G98" s="427"/>
      <c r="J98"/>
      <c r="K98"/>
      <c r="L98"/>
      <c r="M98"/>
      <c r="N98"/>
      <c r="O98"/>
    </row>
    <row r="99" spans="1:15" s="420" customFormat="1" ht="15.75" customHeight="1">
      <c r="A99" s="446"/>
      <c r="B99" s="444"/>
      <c r="C99" s="445" t="s">
        <v>867</v>
      </c>
      <c r="D99" s="446"/>
      <c r="E99" s="427"/>
      <c r="F99" s="428"/>
      <c r="G99" s="442"/>
      <c r="J99"/>
      <c r="K99"/>
      <c r="L99"/>
      <c r="M99"/>
      <c r="N99"/>
      <c r="O99"/>
    </row>
    <row r="100" spans="1:15" s="420" customFormat="1" ht="15.75" customHeight="1">
      <c r="A100" s="446"/>
      <c r="B100" s="444"/>
      <c r="C100" s="445" t="s">
        <v>868</v>
      </c>
      <c r="D100" s="446"/>
      <c r="E100" s="427"/>
      <c r="F100" s="428"/>
      <c r="G100" s="442"/>
      <c r="J100"/>
      <c r="K100"/>
      <c r="L100"/>
      <c r="M100"/>
      <c r="N100"/>
      <c r="O100"/>
    </row>
    <row r="101" spans="1:15" s="420" customFormat="1" ht="15.75" customHeight="1">
      <c r="A101" s="446"/>
      <c r="B101" s="444"/>
      <c r="C101" s="445" t="s">
        <v>869</v>
      </c>
      <c r="D101" s="446"/>
      <c r="E101" s="427"/>
      <c r="F101" s="428"/>
      <c r="G101" s="442"/>
      <c r="J101"/>
      <c r="K101"/>
      <c r="L101"/>
      <c r="M101"/>
      <c r="N101"/>
      <c r="O101"/>
    </row>
    <row r="102" spans="1:15" s="420" customFormat="1" ht="15.75" customHeight="1">
      <c r="A102" s="446"/>
      <c r="B102" s="444"/>
      <c r="C102" s="445" t="s">
        <v>870</v>
      </c>
      <c r="D102" s="446"/>
      <c r="E102" s="427"/>
      <c r="F102" s="428"/>
      <c r="G102" s="442"/>
      <c r="J102"/>
      <c r="K102"/>
      <c r="L102"/>
      <c r="M102"/>
      <c r="N102"/>
      <c r="O102"/>
    </row>
    <row r="103" spans="1:15" s="420" customFormat="1" ht="15.75" customHeight="1">
      <c r="A103" s="443"/>
      <c r="B103" s="444"/>
      <c r="C103" s="445" t="s">
        <v>871</v>
      </c>
      <c r="D103" s="446"/>
      <c r="E103" s="427"/>
      <c r="F103" s="428"/>
      <c r="G103" s="442"/>
      <c r="J103"/>
      <c r="K103"/>
      <c r="L103"/>
      <c r="M103"/>
      <c r="N103"/>
      <c r="O103"/>
    </row>
    <row r="104" spans="1:15" s="420" customFormat="1" ht="15.75" customHeight="1">
      <c r="A104" s="443"/>
      <c r="B104" s="444"/>
      <c r="C104" s="445"/>
      <c r="D104" s="446"/>
      <c r="E104" s="427"/>
      <c r="F104" s="428"/>
      <c r="G104" s="448"/>
      <c r="J104"/>
      <c r="K104"/>
      <c r="L104"/>
      <c r="M104"/>
      <c r="N104"/>
      <c r="O104"/>
    </row>
    <row r="105" spans="1:15" s="420" customFormat="1" ht="15.75" customHeight="1">
      <c r="A105" s="443"/>
      <c r="B105" s="444"/>
      <c r="C105" s="445"/>
      <c r="D105" s="446"/>
      <c r="E105" s="427"/>
      <c r="F105" s="428"/>
      <c r="G105" s="448"/>
      <c r="J105"/>
      <c r="K105"/>
      <c r="L105"/>
      <c r="M105"/>
      <c r="N105"/>
      <c r="O105"/>
    </row>
    <row r="106" spans="1:15" s="420" customFormat="1" ht="15.75" customHeight="1">
      <c r="A106" s="443"/>
      <c r="B106" s="444"/>
      <c r="C106" s="445"/>
      <c r="D106" s="446"/>
      <c r="E106" s="427"/>
      <c r="F106" s="428"/>
      <c r="G106" s="448"/>
      <c r="J106"/>
      <c r="K106"/>
      <c r="L106"/>
      <c r="M106"/>
      <c r="N106"/>
      <c r="O106"/>
    </row>
    <row r="107" spans="1:15" s="420" customFormat="1" ht="15.75" customHeight="1">
      <c r="A107" s="443"/>
      <c r="B107" s="444"/>
      <c r="C107" s="445"/>
      <c r="D107" s="446"/>
      <c r="E107" s="427"/>
      <c r="F107" s="428"/>
      <c r="G107" s="448"/>
      <c r="J107"/>
      <c r="K107"/>
      <c r="L107"/>
      <c r="M107"/>
      <c r="N107"/>
      <c r="O107"/>
    </row>
    <row r="108" spans="1:15" s="420" customFormat="1" ht="15.75" customHeight="1">
      <c r="A108" s="443"/>
      <c r="B108" s="444"/>
      <c r="C108" s="445"/>
      <c r="D108" s="446"/>
      <c r="E108" s="427"/>
      <c r="F108" s="428"/>
      <c r="G108" s="448"/>
      <c r="J108"/>
      <c r="K108"/>
      <c r="L108"/>
      <c r="M108"/>
      <c r="N108"/>
      <c r="O108"/>
    </row>
    <row r="109" spans="1:15" s="420" customFormat="1" ht="15.75" customHeight="1">
      <c r="A109" s="443"/>
      <c r="B109" s="444"/>
      <c r="C109" s="445"/>
      <c r="D109" s="446"/>
      <c r="E109" s="427"/>
      <c r="F109" s="428"/>
      <c r="G109" s="448"/>
      <c r="J109"/>
      <c r="K109"/>
      <c r="L109"/>
      <c r="M109"/>
      <c r="N109"/>
      <c r="O109"/>
    </row>
    <row r="110" spans="1:15" s="420" customFormat="1" ht="15.75" customHeight="1">
      <c r="A110" s="443"/>
      <c r="B110" s="444"/>
      <c r="C110" s="445"/>
      <c r="D110" s="446"/>
      <c r="E110" s="427"/>
      <c r="F110" s="428"/>
      <c r="G110" s="448"/>
      <c r="J110"/>
      <c r="K110"/>
      <c r="L110"/>
      <c r="M110"/>
      <c r="N110"/>
      <c r="O110"/>
    </row>
    <row r="111" spans="1:15" s="420" customFormat="1" ht="15.75" customHeight="1">
      <c r="A111" s="443"/>
      <c r="B111" s="444"/>
      <c r="C111" s="445"/>
      <c r="D111" s="446"/>
      <c r="E111" s="427"/>
      <c r="F111" s="428"/>
      <c r="G111" s="448"/>
      <c r="J111"/>
      <c r="K111"/>
      <c r="L111"/>
      <c r="M111"/>
      <c r="N111"/>
      <c r="O111"/>
    </row>
    <row r="112" spans="1:15" s="420" customFormat="1" ht="15.75" customHeight="1">
      <c r="A112" s="443"/>
      <c r="B112" s="444"/>
      <c r="C112" s="445"/>
      <c r="D112" s="446"/>
      <c r="E112" s="427"/>
      <c r="F112" s="428"/>
      <c r="G112" s="448"/>
      <c r="J112"/>
      <c r="K112"/>
      <c r="L112"/>
      <c r="M112"/>
      <c r="N112"/>
      <c r="O112"/>
    </row>
    <row r="113" spans="1:15" s="420" customFormat="1" ht="15.75" customHeight="1">
      <c r="A113" s="443"/>
      <c r="B113" s="444"/>
      <c r="C113" s="445"/>
      <c r="D113" s="446"/>
      <c r="E113" s="427"/>
      <c r="F113" s="428"/>
      <c r="G113" s="448"/>
      <c r="J113"/>
      <c r="K113"/>
      <c r="L113"/>
      <c r="M113"/>
      <c r="N113"/>
      <c r="O113"/>
    </row>
    <row r="114" spans="1:15" s="420" customFormat="1" ht="15.75" customHeight="1">
      <c r="A114" s="443"/>
      <c r="B114" s="444"/>
      <c r="C114" s="445"/>
      <c r="D114" s="446"/>
      <c r="E114" s="427"/>
      <c r="F114" s="428"/>
      <c r="G114" s="448"/>
      <c r="J114"/>
      <c r="K114"/>
      <c r="L114"/>
      <c r="M114"/>
      <c r="N114"/>
      <c r="O114"/>
    </row>
    <row r="115" spans="1:15" s="420" customFormat="1" ht="15.75" customHeight="1">
      <c r="A115" s="443"/>
      <c r="B115" s="444"/>
      <c r="C115" s="445"/>
      <c r="D115" s="446"/>
      <c r="E115" s="427"/>
      <c r="F115" s="428"/>
      <c r="G115" s="448"/>
      <c r="J115"/>
      <c r="K115"/>
      <c r="L115"/>
      <c r="M115"/>
      <c r="N115"/>
      <c r="O115"/>
    </row>
    <row r="116" spans="1:15" s="420" customFormat="1" ht="15.75" customHeight="1">
      <c r="A116" s="443"/>
      <c r="B116" s="444"/>
      <c r="C116" s="445"/>
      <c r="D116" s="446"/>
      <c r="E116" s="427"/>
      <c r="F116" s="428"/>
      <c r="G116" s="448"/>
      <c r="J116"/>
      <c r="K116"/>
      <c r="L116"/>
      <c r="M116"/>
      <c r="N116"/>
      <c r="O116"/>
    </row>
    <row r="117" spans="1:15" s="420" customFormat="1" ht="15.75" customHeight="1">
      <c r="A117" s="443"/>
      <c r="B117" s="444"/>
      <c r="C117" s="445"/>
      <c r="D117" s="446"/>
      <c r="E117" s="427"/>
      <c r="F117" s="428"/>
      <c r="G117" s="448"/>
      <c r="J117"/>
      <c r="K117"/>
      <c r="L117"/>
      <c r="M117"/>
      <c r="N117"/>
      <c r="O117"/>
    </row>
    <row r="118" spans="1:15" s="420" customFormat="1" ht="15.75" customHeight="1">
      <c r="A118" s="443"/>
      <c r="B118" s="444"/>
      <c r="C118" s="445"/>
      <c r="D118" s="446"/>
      <c r="E118" s="427"/>
      <c r="F118" s="428"/>
      <c r="G118" s="448"/>
      <c r="J118"/>
      <c r="K118"/>
      <c r="L118"/>
      <c r="M118"/>
      <c r="N118"/>
      <c r="O118"/>
    </row>
    <row r="119" spans="1:15" s="420" customFormat="1" ht="15.75" customHeight="1">
      <c r="A119" s="443"/>
      <c r="B119" s="444"/>
      <c r="C119" s="445"/>
      <c r="D119" s="446"/>
      <c r="E119" s="427"/>
      <c r="F119" s="428"/>
      <c r="G119" s="448"/>
      <c r="J119"/>
      <c r="K119"/>
      <c r="L119"/>
      <c r="M119"/>
      <c r="N119"/>
      <c r="O119"/>
    </row>
    <row r="120" spans="1:15" s="420" customFormat="1" ht="15.75" customHeight="1">
      <c r="A120" s="443"/>
      <c r="B120" s="444"/>
      <c r="C120" s="445"/>
      <c r="D120" s="446"/>
      <c r="E120" s="427"/>
      <c r="F120" s="428"/>
      <c r="G120" s="448"/>
      <c r="J120"/>
      <c r="K120"/>
      <c r="L120"/>
      <c r="M120"/>
      <c r="N120"/>
      <c r="O120"/>
    </row>
    <row r="121" spans="1:15" s="420" customFormat="1" ht="15.75" customHeight="1">
      <c r="A121" s="443"/>
      <c r="B121" s="444"/>
      <c r="C121" s="445"/>
      <c r="D121" s="446"/>
      <c r="E121" s="427"/>
      <c r="F121" s="428"/>
      <c r="G121" s="448"/>
      <c r="J121"/>
      <c r="K121"/>
      <c r="L121"/>
      <c r="M121"/>
      <c r="N121"/>
      <c r="O121"/>
    </row>
    <row r="122" spans="1:15" s="420" customFormat="1" ht="15.75" customHeight="1">
      <c r="A122" s="443"/>
      <c r="B122" s="444"/>
      <c r="C122" s="445"/>
      <c r="D122" s="446"/>
      <c r="E122" s="427"/>
      <c r="F122" s="428"/>
      <c r="G122" s="448"/>
      <c r="J122"/>
      <c r="K122"/>
      <c r="L122"/>
      <c r="M122"/>
      <c r="N122"/>
      <c r="O122"/>
    </row>
    <row r="123" spans="1:15" s="420" customFormat="1" ht="15.75" customHeight="1">
      <c r="A123" s="443"/>
      <c r="B123" s="444"/>
      <c r="C123" s="445"/>
      <c r="D123" s="446"/>
      <c r="E123" s="427"/>
      <c r="F123" s="428"/>
      <c r="G123" s="448"/>
      <c r="J123"/>
      <c r="K123"/>
      <c r="L123"/>
      <c r="M123"/>
      <c r="N123"/>
      <c r="O123"/>
    </row>
    <row r="124" spans="1:15" s="420" customFormat="1" ht="15.75" customHeight="1">
      <c r="A124" s="443"/>
      <c r="B124" s="444"/>
      <c r="C124" s="445"/>
      <c r="D124" s="446"/>
      <c r="E124" s="427"/>
      <c r="F124" s="428"/>
      <c r="G124" s="448"/>
      <c r="J124"/>
      <c r="K124"/>
      <c r="L124"/>
      <c r="M124"/>
      <c r="N124"/>
      <c r="O124"/>
    </row>
    <row r="125" spans="1:15" s="420" customFormat="1" ht="15.75" customHeight="1">
      <c r="A125" s="443"/>
      <c r="B125" s="444"/>
      <c r="C125" s="445"/>
      <c r="D125" s="446"/>
      <c r="E125" s="427"/>
      <c r="F125" s="428"/>
      <c r="G125" s="448"/>
      <c r="J125"/>
      <c r="K125"/>
      <c r="L125"/>
      <c r="M125"/>
      <c r="N125"/>
      <c r="O125"/>
    </row>
    <row r="126" spans="1:15" s="420" customFormat="1" ht="15.75" customHeight="1">
      <c r="A126" s="443"/>
      <c r="B126" s="444"/>
      <c r="C126" s="445"/>
      <c r="D126" s="446"/>
      <c r="E126" s="427"/>
      <c r="F126" s="428"/>
      <c r="G126" s="448"/>
      <c r="J126"/>
      <c r="K126"/>
      <c r="L126"/>
      <c r="M126"/>
      <c r="N126"/>
      <c r="O126"/>
    </row>
    <row r="127" spans="1:15" s="420" customFormat="1" ht="15.75" customHeight="1">
      <c r="A127" s="443"/>
      <c r="B127" s="444"/>
      <c r="C127" s="445"/>
      <c r="D127" s="446"/>
      <c r="E127" s="427"/>
      <c r="F127" s="428"/>
      <c r="G127" s="448"/>
      <c r="J127"/>
      <c r="K127"/>
      <c r="L127"/>
      <c r="M127"/>
      <c r="N127"/>
      <c r="O127"/>
    </row>
    <row r="128" spans="1:15" s="420" customFormat="1" ht="15.75" customHeight="1">
      <c r="A128" s="443"/>
      <c r="B128" s="444"/>
      <c r="C128" s="445"/>
      <c r="D128" s="446"/>
      <c r="E128" s="427"/>
      <c r="F128" s="428"/>
      <c r="G128" s="448"/>
      <c r="J128"/>
      <c r="K128"/>
      <c r="L128"/>
      <c r="M128"/>
      <c r="N128"/>
      <c r="O128"/>
    </row>
    <row r="129" spans="1:15" s="420" customFormat="1" ht="15.75" customHeight="1">
      <c r="A129" s="443"/>
      <c r="B129" s="444"/>
      <c r="C129" s="445"/>
      <c r="D129" s="446"/>
      <c r="E129" s="427"/>
      <c r="F129" s="428"/>
      <c r="G129" s="448"/>
      <c r="J129"/>
      <c r="K129"/>
      <c r="L129"/>
      <c r="M129"/>
      <c r="N129"/>
      <c r="O129"/>
    </row>
    <row r="130" spans="1:15" s="420" customFormat="1" ht="15.75" customHeight="1">
      <c r="A130" s="446"/>
      <c r="B130" s="444"/>
      <c r="C130" s="445"/>
      <c r="D130" s="446"/>
      <c r="E130" s="427"/>
      <c r="F130" s="428"/>
      <c r="G130" s="448"/>
      <c r="J130"/>
      <c r="K130"/>
      <c r="L130"/>
      <c r="M130"/>
      <c r="N130"/>
      <c r="O130"/>
    </row>
    <row r="131" spans="1:15" s="420" customFormat="1" ht="15.75" customHeight="1">
      <c r="A131" s="446"/>
      <c r="B131" s="444"/>
      <c r="C131" s="445"/>
      <c r="D131" s="446"/>
      <c r="E131" s="427"/>
      <c r="F131" s="428"/>
      <c r="G131" s="448"/>
      <c r="J131"/>
      <c r="K131"/>
      <c r="L131"/>
      <c r="M131"/>
      <c r="N131"/>
      <c r="O131"/>
    </row>
    <row r="132" spans="1:15" s="420" customFormat="1" ht="15.75" customHeight="1">
      <c r="A132" s="446"/>
      <c r="B132" s="444"/>
      <c r="C132" s="445"/>
      <c r="D132" s="446"/>
      <c r="E132" s="427"/>
      <c r="F132" s="428"/>
      <c r="G132" s="448"/>
      <c r="J132"/>
      <c r="K132"/>
      <c r="L132"/>
      <c r="M132"/>
      <c r="N132"/>
      <c r="O132"/>
    </row>
    <row r="133" spans="1:15" s="420" customFormat="1" ht="15.75" customHeight="1">
      <c r="A133" s="446"/>
      <c r="B133" s="444"/>
      <c r="C133" s="445"/>
      <c r="D133" s="446"/>
      <c r="E133" s="427"/>
      <c r="F133" s="428"/>
      <c r="G133" s="448"/>
      <c r="J133"/>
      <c r="K133"/>
      <c r="L133"/>
      <c r="M133"/>
      <c r="N133"/>
      <c r="O133"/>
    </row>
    <row r="134" spans="1:15" s="420" customFormat="1" ht="15.75" customHeight="1">
      <c r="A134" s="446"/>
      <c r="B134" s="444"/>
      <c r="C134" s="445"/>
      <c r="D134" s="446"/>
      <c r="E134" s="427"/>
      <c r="F134" s="428"/>
      <c r="G134" s="448"/>
      <c r="J134"/>
      <c r="K134"/>
      <c r="L134"/>
      <c r="M134"/>
      <c r="N134"/>
      <c r="O134"/>
    </row>
    <row r="135" spans="1:15" s="420" customFormat="1" ht="15.75" customHeight="1">
      <c r="A135" s="446"/>
      <c r="B135" s="444"/>
      <c r="C135" s="445"/>
      <c r="D135" s="446"/>
      <c r="E135" s="427"/>
      <c r="F135" s="428"/>
      <c r="G135" s="448"/>
      <c r="J135"/>
      <c r="K135"/>
      <c r="L135"/>
      <c r="M135"/>
      <c r="N135"/>
      <c r="O135"/>
    </row>
    <row r="136" spans="1:15" s="420" customFormat="1" ht="15.75" customHeight="1">
      <c r="A136" s="446"/>
      <c r="B136" s="444"/>
      <c r="C136" s="445"/>
      <c r="D136" s="446"/>
      <c r="E136" s="427"/>
      <c r="F136" s="428"/>
      <c r="G136" s="448"/>
      <c r="J136"/>
      <c r="K136"/>
      <c r="L136"/>
      <c r="M136"/>
      <c r="N136"/>
      <c r="O136"/>
    </row>
    <row r="137" spans="1:15" s="420" customFormat="1" ht="15.75" customHeight="1">
      <c r="A137" s="446"/>
      <c r="B137" s="444"/>
      <c r="C137" s="445"/>
      <c r="D137" s="446"/>
      <c r="E137" s="427"/>
      <c r="F137" s="428"/>
      <c r="G137" s="448"/>
      <c r="J137"/>
      <c r="K137"/>
      <c r="L137"/>
      <c r="M137"/>
      <c r="N137"/>
      <c r="O137"/>
    </row>
    <row r="138" spans="1:15" s="420" customFormat="1" ht="15.75" customHeight="1">
      <c r="A138" s="446"/>
      <c r="B138" s="444"/>
      <c r="C138" s="445"/>
      <c r="D138" s="446"/>
      <c r="E138" s="427"/>
      <c r="F138" s="428"/>
      <c r="G138" s="448"/>
      <c r="J138"/>
      <c r="K138"/>
      <c r="L138"/>
      <c r="M138"/>
      <c r="N138"/>
      <c r="O138"/>
    </row>
    <row r="139" spans="1:15" s="420" customFormat="1" ht="15.15" customHeight="1">
      <c r="A139" s="450"/>
      <c r="B139" s="451"/>
      <c r="C139" s="452"/>
      <c r="D139" s="450"/>
      <c r="E139" s="453"/>
      <c r="F139" s="454"/>
      <c r="G139" s="453"/>
      <c r="J139"/>
      <c r="K139"/>
      <c r="L139"/>
      <c r="M139"/>
      <c r="N139"/>
      <c r="O139"/>
    </row>
    <row r="140" spans="1:15" s="420" customFormat="1" ht="15.15" customHeight="1">
      <c r="A140" s="450"/>
      <c r="B140" s="451"/>
      <c r="C140" s="452"/>
      <c r="D140" s="450"/>
      <c r="E140" s="453"/>
      <c r="F140" s="454"/>
      <c r="G140" s="453"/>
      <c r="J140"/>
      <c r="K140"/>
      <c r="L140"/>
      <c r="M140"/>
      <c r="N140"/>
      <c r="O140"/>
    </row>
    <row r="141" spans="1:15" s="420" customFormat="1" ht="15.15" customHeight="1">
      <c r="A141" s="450"/>
      <c r="B141" s="451"/>
      <c r="C141" s="452"/>
      <c r="D141" s="450"/>
      <c r="E141" s="453"/>
      <c r="F141" s="454"/>
      <c r="G141" s="453"/>
      <c r="J141"/>
      <c r="K141"/>
      <c r="L141"/>
      <c r="M141"/>
      <c r="N141"/>
      <c r="O141"/>
    </row>
    <row r="142" spans="1:15" s="420" customFormat="1" ht="15.15" customHeight="1">
      <c r="A142" s="450"/>
      <c r="B142" s="451"/>
      <c r="C142" s="452"/>
      <c r="D142" s="450"/>
      <c r="E142" s="453"/>
      <c r="F142" s="454"/>
      <c r="G142" s="453"/>
      <c r="J142"/>
      <c r="K142"/>
      <c r="L142"/>
      <c r="M142"/>
      <c r="N142"/>
      <c r="O142"/>
    </row>
    <row r="143" spans="1:15" s="420" customFormat="1" ht="15.15" customHeight="1">
      <c r="A143" s="450"/>
      <c r="B143" s="451"/>
      <c r="C143" s="452"/>
      <c r="D143" s="450"/>
      <c r="E143" s="453"/>
      <c r="F143" s="454"/>
      <c r="G143" s="453"/>
      <c r="J143"/>
      <c r="K143"/>
      <c r="L143"/>
      <c r="M143"/>
      <c r="N143"/>
      <c r="O143"/>
    </row>
    <row r="144" spans="1:15" s="420" customFormat="1" ht="15.15" customHeight="1">
      <c r="A144" s="450"/>
      <c r="B144" s="451"/>
      <c r="C144" s="452"/>
      <c r="D144" s="450"/>
      <c r="E144" s="453"/>
      <c r="F144" s="454"/>
      <c r="G144" s="453"/>
      <c r="J144"/>
      <c r="K144"/>
      <c r="L144"/>
      <c r="M144"/>
      <c r="N144"/>
      <c r="O144"/>
    </row>
    <row r="145" spans="1:15" s="420" customFormat="1" ht="15.15" customHeight="1">
      <c r="A145" s="450"/>
      <c r="B145" s="451"/>
      <c r="C145" s="452"/>
      <c r="D145" s="450"/>
      <c r="E145" s="453"/>
      <c r="F145" s="454"/>
      <c r="G145" s="453"/>
      <c r="J145"/>
      <c r="K145"/>
      <c r="L145"/>
      <c r="M145"/>
      <c r="N145"/>
      <c r="O145"/>
    </row>
  </sheetData>
  <pageMargins left="0.78740157499999996" right="0.78740157499999996" top="0.984251969" bottom="0.984251969" header="0.4921259845" footer="0.4921259845"/>
  <pageSetup paperSize="9" scale="84" orientation="portrait" r:id="rId1"/>
  <headerFooter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zoomScaleNormal="100" workbookViewId="0">
      <selection activeCell="J126" sqref="J126"/>
    </sheetView>
  </sheetViews>
  <sheetFormatPr defaultRowHeight="13.2"/>
  <cols>
    <col min="1" max="1" width="9.109375" style="353" customWidth="1"/>
    <col min="2" max="2" width="64.77734375" style="268" customWidth="1"/>
    <col min="3" max="3" width="7.6640625" style="268" customWidth="1"/>
    <col min="4" max="4" width="5.44140625" style="268" customWidth="1"/>
    <col min="5" max="5" width="8.88671875" style="268"/>
    <col min="6" max="6" width="11.6640625" style="268" bestFit="1" customWidth="1"/>
    <col min="7" max="256" width="8.88671875" style="268"/>
    <col min="257" max="257" width="9.109375" style="268" customWidth="1"/>
    <col min="258" max="258" width="60.6640625" style="268" customWidth="1"/>
    <col min="259" max="260" width="7.6640625" style="268" customWidth="1"/>
    <col min="261" max="261" width="8.88671875" style="268"/>
    <col min="262" max="262" width="11.6640625" style="268" bestFit="1" customWidth="1"/>
    <col min="263" max="512" width="8.88671875" style="268"/>
    <col min="513" max="513" width="9.109375" style="268" customWidth="1"/>
    <col min="514" max="514" width="60.6640625" style="268" customWidth="1"/>
    <col min="515" max="516" width="7.6640625" style="268" customWidth="1"/>
    <col min="517" max="517" width="8.88671875" style="268"/>
    <col min="518" max="518" width="11.6640625" style="268" bestFit="1" customWidth="1"/>
    <col min="519" max="768" width="8.88671875" style="268"/>
    <col min="769" max="769" width="9.109375" style="268" customWidth="1"/>
    <col min="770" max="770" width="60.6640625" style="268" customWidth="1"/>
    <col min="771" max="772" width="7.6640625" style="268" customWidth="1"/>
    <col min="773" max="773" width="8.88671875" style="268"/>
    <col min="774" max="774" width="11.6640625" style="268" bestFit="1" customWidth="1"/>
    <col min="775" max="1024" width="8.88671875" style="268"/>
    <col min="1025" max="1025" width="9.109375" style="268" customWidth="1"/>
    <col min="1026" max="1026" width="60.6640625" style="268" customWidth="1"/>
    <col min="1027" max="1028" width="7.6640625" style="268" customWidth="1"/>
    <col min="1029" max="1029" width="8.88671875" style="268"/>
    <col min="1030" max="1030" width="11.6640625" style="268" bestFit="1" customWidth="1"/>
    <col min="1031" max="1280" width="8.88671875" style="268"/>
    <col min="1281" max="1281" width="9.109375" style="268" customWidth="1"/>
    <col min="1282" max="1282" width="60.6640625" style="268" customWidth="1"/>
    <col min="1283" max="1284" width="7.6640625" style="268" customWidth="1"/>
    <col min="1285" max="1285" width="8.88671875" style="268"/>
    <col min="1286" max="1286" width="11.6640625" style="268" bestFit="1" customWidth="1"/>
    <col min="1287" max="1536" width="8.88671875" style="268"/>
    <col min="1537" max="1537" width="9.109375" style="268" customWidth="1"/>
    <col min="1538" max="1538" width="60.6640625" style="268" customWidth="1"/>
    <col min="1539" max="1540" width="7.6640625" style="268" customWidth="1"/>
    <col min="1541" max="1541" width="8.88671875" style="268"/>
    <col min="1542" max="1542" width="11.6640625" style="268" bestFit="1" customWidth="1"/>
    <col min="1543" max="1792" width="8.88671875" style="268"/>
    <col min="1793" max="1793" width="9.109375" style="268" customWidth="1"/>
    <col min="1794" max="1794" width="60.6640625" style="268" customWidth="1"/>
    <col min="1795" max="1796" width="7.6640625" style="268" customWidth="1"/>
    <col min="1797" max="1797" width="8.88671875" style="268"/>
    <col min="1798" max="1798" width="11.6640625" style="268" bestFit="1" customWidth="1"/>
    <col min="1799" max="2048" width="8.88671875" style="268"/>
    <col min="2049" max="2049" width="9.109375" style="268" customWidth="1"/>
    <col min="2050" max="2050" width="60.6640625" style="268" customWidth="1"/>
    <col min="2051" max="2052" width="7.6640625" style="268" customWidth="1"/>
    <col min="2053" max="2053" width="8.88671875" style="268"/>
    <col min="2054" max="2054" width="11.6640625" style="268" bestFit="1" customWidth="1"/>
    <col min="2055" max="2304" width="8.88671875" style="268"/>
    <col min="2305" max="2305" width="9.109375" style="268" customWidth="1"/>
    <col min="2306" max="2306" width="60.6640625" style="268" customWidth="1"/>
    <col min="2307" max="2308" width="7.6640625" style="268" customWidth="1"/>
    <col min="2309" max="2309" width="8.88671875" style="268"/>
    <col min="2310" max="2310" width="11.6640625" style="268" bestFit="1" customWidth="1"/>
    <col min="2311" max="2560" width="8.88671875" style="268"/>
    <col min="2561" max="2561" width="9.109375" style="268" customWidth="1"/>
    <col min="2562" max="2562" width="60.6640625" style="268" customWidth="1"/>
    <col min="2563" max="2564" width="7.6640625" style="268" customWidth="1"/>
    <col min="2565" max="2565" width="8.88671875" style="268"/>
    <col min="2566" max="2566" width="11.6640625" style="268" bestFit="1" customWidth="1"/>
    <col min="2567" max="2816" width="8.88671875" style="268"/>
    <col min="2817" max="2817" width="9.109375" style="268" customWidth="1"/>
    <col min="2818" max="2818" width="60.6640625" style="268" customWidth="1"/>
    <col min="2819" max="2820" width="7.6640625" style="268" customWidth="1"/>
    <col min="2821" max="2821" width="8.88671875" style="268"/>
    <col min="2822" max="2822" width="11.6640625" style="268" bestFit="1" customWidth="1"/>
    <col min="2823" max="3072" width="8.88671875" style="268"/>
    <col min="3073" max="3073" width="9.109375" style="268" customWidth="1"/>
    <col min="3074" max="3074" width="60.6640625" style="268" customWidth="1"/>
    <col min="3075" max="3076" width="7.6640625" style="268" customWidth="1"/>
    <col min="3077" max="3077" width="8.88671875" style="268"/>
    <col min="3078" max="3078" width="11.6640625" style="268" bestFit="1" customWidth="1"/>
    <col min="3079" max="3328" width="8.88671875" style="268"/>
    <col min="3329" max="3329" width="9.109375" style="268" customWidth="1"/>
    <col min="3330" max="3330" width="60.6640625" style="268" customWidth="1"/>
    <col min="3331" max="3332" width="7.6640625" style="268" customWidth="1"/>
    <col min="3333" max="3333" width="8.88671875" style="268"/>
    <col min="3334" max="3334" width="11.6640625" style="268" bestFit="1" customWidth="1"/>
    <col min="3335" max="3584" width="8.88671875" style="268"/>
    <col min="3585" max="3585" width="9.109375" style="268" customWidth="1"/>
    <col min="3586" max="3586" width="60.6640625" style="268" customWidth="1"/>
    <col min="3587" max="3588" width="7.6640625" style="268" customWidth="1"/>
    <col min="3589" max="3589" width="8.88671875" style="268"/>
    <col min="3590" max="3590" width="11.6640625" style="268" bestFit="1" customWidth="1"/>
    <col min="3591" max="3840" width="8.88671875" style="268"/>
    <col min="3841" max="3841" width="9.109375" style="268" customWidth="1"/>
    <col min="3842" max="3842" width="60.6640625" style="268" customWidth="1"/>
    <col min="3843" max="3844" width="7.6640625" style="268" customWidth="1"/>
    <col min="3845" max="3845" width="8.88671875" style="268"/>
    <col min="3846" max="3846" width="11.6640625" style="268" bestFit="1" customWidth="1"/>
    <col min="3847" max="4096" width="8.88671875" style="268"/>
    <col min="4097" max="4097" width="9.109375" style="268" customWidth="1"/>
    <col min="4098" max="4098" width="60.6640625" style="268" customWidth="1"/>
    <col min="4099" max="4100" width="7.6640625" style="268" customWidth="1"/>
    <col min="4101" max="4101" width="8.88671875" style="268"/>
    <col min="4102" max="4102" width="11.6640625" style="268" bestFit="1" customWidth="1"/>
    <col min="4103" max="4352" width="8.88671875" style="268"/>
    <col min="4353" max="4353" width="9.109375" style="268" customWidth="1"/>
    <col min="4354" max="4354" width="60.6640625" style="268" customWidth="1"/>
    <col min="4355" max="4356" width="7.6640625" style="268" customWidth="1"/>
    <col min="4357" max="4357" width="8.88671875" style="268"/>
    <col min="4358" max="4358" width="11.6640625" style="268" bestFit="1" customWidth="1"/>
    <col min="4359" max="4608" width="8.88671875" style="268"/>
    <col min="4609" max="4609" width="9.109375" style="268" customWidth="1"/>
    <col min="4610" max="4610" width="60.6640625" style="268" customWidth="1"/>
    <col min="4611" max="4612" width="7.6640625" style="268" customWidth="1"/>
    <col min="4613" max="4613" width="8.88671875" style="268"/>
    <col min="4614" max="4614" width="11.6640625" style="268" bestFit="1" customWidth="1"/>
    <col min="4615" max="4864" width="8.88671875" style="268"/>
    <col min="4865" max="4865" width="9.109375" style="268" customWidth="1"/>
    <col min="4866" max="4866" width="60.6640625" style="268" customWidth="1"/>
    <col min="4867" max="4868" width="7.6640625" style="268" customWidth="1"/>
    <col min="4869" max="4869" width="8.88671875" style="268"/>
    <col min="4870" max="4870" width="11.6640625" style="268" bestFit="1" customWidth="1"/>
    <col min="4871" max="5120" width="8.88671875" style="268"/>
    <col min="5121" max="5121" width="9.109375" style="268" customWidth="1"/>
    <col min="5122" max="5122" width="60.6640625" style="268" customWidth="1"/>
    <col min="5123" max="5124" width="7.6640625" style="268" customWidth="1"/>
    <col min="5125" max="5125" width="8.88671875" style="268"/>
    <col min="5126" max="5126" width="11.6640625" style="268" bestFit="1" customWidth="1"/>
    <col min="5127" max="5376" width="8.88671875" style="268"/>
    <col min="5377" max="5377" width="9.109375" style="268" customWidth="1"/>
    <col min="5378" max="5378" width="60.6640625" style="268" customWidth="1"/>
    <col min="5379" max="5380" width="7.6640625" style="268" customWidth="1"/>
    <col min="5381" max="5381" width="8.88671875" style="268"/>
    <col min="5382" max="5382" width="11.6640625" style="268" bestFit="1" customWidth="1"/>
    <col min="5383" max="5632" width="8.88671875" style="268"/>
    <col min="5633" max="5633" width="9.109375" style="268" customWidth="1"/>
    <col min="5634" max="5634" width="60.6640625" style="268" customWidth="1"/>
    <col min="5635" max="5636" width="7.6640625" style="268" customWidth="1"/>
    <col min="5637" max="5637" width="8.88671875" style="268"/>
    <col min="5638" max="5638" width="11.6640625" style="268" bestFit="1" customWidth="1"/>
    <col min="5639" max="5888" width="8.88671875" style="268"/>
    <col min="5889" max="5889" width="9.109375" style="268" customWidth="1"/>
    <col min="5890" max="5890" width="60.6640625" style="268" customWidth="1"/>
    <col min="5891" max="5892" width="7.6640625" style="268" customWidth="1"/>
    <col min="5893" max="5893" width="8.88671875" style="268"/>
    <col min="5894" max="5894" width="11.6640625" style="268" bestFit="1" customWidth="1"/>
    <col min="5895" max="6144" width="8.88671875" style="268"/>
    <col min="6145" max="6145" width="9.109375" style="268" customWidth="1"/>
    <col min="6146" max="6146" width="60.6640625" style="268" customWidth="1"/>
    <col min="6147" max="6148" width="7.6640625" style="268" customWidth="1"/>
    <col min="6149" max="6149" width="8.88671875" style="268"/>
    <col min="6150" max="6150" width="11.6640625" style="268" bestFit="1" customWidth="1"/>
    <col min="6151" max="6400" width="8.88671875" style="268"/>
    <col min="6401" max="6401" width="9.109375" style="268" customWidth="1"/>
    <col min="6402" max="6402" width="60.6640625" style="268" customWidth="1"/>
    <col min="6403" max="6404" width="7.6640625" style="268" customWidth="1"/>
    <col min="6405" max="6405" width="8.88671875" style="268"/>
    <col min="6406" max="6406" width="11.6640625" style="268" bestFit="1" customWidth="1"/>
    <col min="6407" max="6656" width="8.88671875" style="268"/>
    <col min="6657" max="6657" width="9.109375" style="268" customWidth="1"/>
    <col min="6658" max="6658" width="60.6640625" style="268" customWidth="1"/>
    <col min="6659" max="6660" width="7.6640625" style="268" customWidth="1"/>
    <col min="6661" max="6661" width="8.88671875" style="268"/>
    <col min="6662" max="6662" width="11.6640625" style="268" bestFit="1" customWidth="1"/>
    <col min="6663" max="6912" width="8.88671875" style="268"/>
    <col min="6913" max="6913" width="9.109375" style="268" customWidth="1"/>
    <col min="6914" max="6914" width="60.6640625" style="268" customWidth="1"/>
    <col min="6915" max="6916" width="7.6640625" style="268" customWidth="1"/>
    <col min="6917" max="6917" width="8.88671875" style="268"/>
    <col min="6918" max="6918" width="11.6640625" style="268" bestFit="1" customWidth="1"/>
    <col min="6919" max="7168" width="8.88671875" style="268"/>
    <col min="7169" max="7169" width="9.109375" style="268" customWidth="1"/>
    <col min="7170" max="7170" width="60.6640625" style="268" customWidth="1"/>
    <col min="7171" max="7172" width="7.6640625" style="268" customWidth="1"/>
    <col min="7173" max="7173" width="8.88671875" style="268"/>
    <col min="7174" max="7174" width="11.6640625" style="268" bestFit="1" customWidth="1"/>
    <col min="7175" max="7424" width="8.88671875" style="268"/>
    <col min="7425" max="7425" width="9.109375" style="268" customWidth="1"/>
    <col min="7426" max="7426" width="60.6640625" style="268" customWidth="1"/>
    <col min="7427" max="7428" width="7.6640625" style="268" customWidth="1"/>
    <col min="7429" max="7429" width="8.88671875" style="268"/>
    <col min="7430" max="7430" width="11.6640625" style="268" bestFit="1" customWidth="1"/>
    <col min="7431" max="7680" width="8.88671875" style="268"/>
    <col min="7681" max="7681" width="9.109375" style="268" customWidth="1"/>
    <col min="7682" max="7682" width="60.6640625" style="268" customWidth="1"/>
    <col min="7683" max="7684" width="7.6640625" style="268" customWidth="1"/>
    <col min="7685" max="7685" width="8.88671875" style="268"/>
    <col min="7686" max="7686" width="11.6640625" style="268" bestFit="1" customWidth="1"/>
    <col min="7687" max="7936" width="8.88671875" style="268"/>
    <col min="7937" max="7937" width="9.109375" style="268" customWidth="1"/>
    <col min="7938" max="7938" width="60.6640625" style="268" customWidth="1"/>
    <col min="7939" max="7940" width="7.6640625" style="268" customWidth="1"/>
    <col min="7941" max="7941" width="8.88671875" style="268"/>
    <col min="7942" max="7942" width="11.6640625" style="268" bestFit="1" customWidth="1"/>
    <col min="7943" max="8192" width="8.88671875" style="268"/>
    <col min="8193" max="8193" width="9.109375" style="268" customWidth="1"/>
    <col min="8194" max="8194" width="60.6640625" style="268" customWidth="1"/>
    <col min="8195" max="8196" width="7.6640625" style="268" customWidth="1"/>
    <col min="8197" max="8197" width="8.88671875" style="268"/>
    <col min="8198" max="8198" width="11.6640625" style="268" bestFit="1" customWidth="1"/>
    <col min="8199" max="8448" width="8.88671875" style="268"/>
    <col min="8449" max="8449" width="9.109375" style="268" customWidth="1"/>
    <col min="8450" max="8450" width="60.6640625" style="268" customWidth="1"/>
    <col min="8451" max="8452" width="7.6640625" style="268" customWidth="1"/>
    <col min="8453" max="8453" width="8.88671875" style="268"/>
    <col min="8454" max="8454" width="11.6640625" style="268" bestFit="1" customWidth="1"/>
    <col min="8455" max="8704" width="8.88671875" style="268"/>
    <col min="8705" max="8705" width="9.109375" style="268" customWidth="1"/>
    <col min="8706" max="8706" width="60.6640625" style="268" customWidth="1"/>
    <col min="8707" max="8708" width="7.6640625" style="268" customWidth="1"/>
    <col min="8709" max="8709" width="8.88671875" style="268"/>
    <col min="8710" max="8710" width="11.6640625" style="268" bestFit="1" customWidth="1"/>
    <col min="8711" max="8960" width="8.88671875" style="268"/>
    <col min="8961" max="8961" width="9.109375" style="268" customWidth="1"/>
    <col min="8962" max="8962" width="60.6640625" style="268" customWidth="1"/>
    <col min="8963" max="8964" width="7.6640625" style="268" customWidth="1"/>
    <col min="8965" max="8965" width="8.88671875" style="268"/>
    <col min="8966" max="8966" width="11.6640625" style="268" bestFit="1" customWidth="1"/>
    <col min="8967" max="9216" width="8.88671875" style="268"/>
    <col min="9217" max="9217" width="9.109375" style="268" customWidth="1"/>
    <col min="9218" max="9218" width="60.6640625" style="268" customWidth="1"/>
    <col min="9219" max="9220" width="7.6640625" style="268" customWidth="1"/>
    <col min="9221" max="9221" width="8.88671875" style="268"/>
    <col min="9222" max="9222" width="11.6640625" style="268" bestFit="1" customWidth="1"/>
    <col min="9223" max="9472" width="8.88671875" style="268"/>
    <col min="9473" max="9473" width="9.109375" style="268" customWidth="1"/>
    <col min="9474" max="9474" width="60.6640625" style="268" customWidth="1"/>
    <col min="9475" max="9476" width="7.6640625" style="268" customWidth="1"/>
    <col min="9477" max="9477" width="8.88671875" style="268"/>
    <col min="9478" max="9478" width="11.6640625" style="268" bestFit="1" customWidth="1"/>
    <col min="9479" max="9728" width="8.88671875" style="268"/>
    <col min="9729" max="9729" width="9.109375" style="268" customWidth="1"/>
    <col min="9730" max="9730" width="60.6640625" style="268" customWidth="1"/>
    <col min="9731" max="9732" width="7.6640625" style="268" customWidth="1"/>
    <col min="9733" max="9733" width="8.88671875" style="268"/>
    <col min="9734" max="9734" width="11.6640625" style="268" bestFit="1" customWidth="1"/>
    <col min="9735" max="9984" width="8.88671875" style="268"/>
    <col min="9985" max="9985" width="9.109375" style="268" customWidth="1"/>
    <col min="9986" max="9986" width="60.6640625" style="268" customWidth="1"/>
    <col min="9987" max="9988" width="7.6640625" style="268" customWidth="1"/>
    <col min="9989" max="9989" width="8.88671875" style="268"/>
    <col min="9990" max="9990" width="11.6640625" style="268" bestFit="1" customWidth="1"/>
    <col min="9991" max="10240" width="8.88671875" style="268"/>
    <col min="10241" max="10241" width="9.109375" style="268" customWidth="1"/>
    <col min="10242" max="10242" width="60.6640625" style="268" customWidth="1"/>
    <col min="10243" max="10244" width="7.6640625" style="268" customWidth="1"/>
    <col min="10245" max="10245" width="8.88671875" style="268"/>
    <col min="10246" max="10246" width="11.6640625" style="268" bestFit="1" customWidth="1"/>
    <col min="10247" max="10496" width="8.88671875" style="268"/>
    <col min="10497" max="10497" width="9.109375" style="268" customWidth="1"/>
    <col min="10498" max="10498" width="60.6640625" style="268" customWidth="1"/>
    <col min="10499" max="10500" width="7.6640625" style="268" customWidth="1"/>
    <col min="10501" max="10501" width="8.88671875" style="268"/>
    <col min="10502" max="10502" width="11.6640625" style="268" bestFit="1" customWidth="1"/>
    <col min="10503" max="10752" width="8.88671875" style="268"/>
    <col min="10753" max="10753" width="9.109375" style="268" customWidth="1"/>
    <col min="10754" max="10754" width="60.6640625" style="268" customWidth="1"/>
    <col min="10755" max="10756" width="7.6640625" style="268" customWidth="1"/>
    <col min="10757" max="10757" width="8.88671875" style="268"/>
    <col min="10758" max="10758" width="11.6640625" style="268" bestFit="1" customWidth="1"/>
    <col min="10759" max="11008" width="8.88671875" style="268"/>
    <col min="11009" max="11009" width="9.109375" style="268" customWidth="1"/>
    <col min="11010" max="11010" width="60.6640625" style="268" customWidth="1"/>
    <col min="11011" max="11012" width="7.6640625" style="268" customWidth="1"/>
    <col min="11013" max="11013" width="8.88671875" style="268"/>
    <col min="11014" max="11014" width="11.6640625" style="268" bestFit="1" customWidth="1"/>
    <col min="11015" max="11264" width="8.88671875" style="268"/>
    <col min="11265" max="11265" width="9.109375" style="268" customWidth="1"/>
    <col min="11266" max="11266" width="60.6640625" style="268" customWidth="1"/>
    <col min="11267" max="11268" width="7.6640625" style="268" customWidth="1"/>
    <col min="11269" max="11269" width="8.88671875" style="268"/>
    <col min="11270" max="11270" width="11.6640625" style="268" bestFit="1" customWidth="1"/>
    <col min="11271" max="11520" width="8.88671875" style="268"/>
    <col min="11521" max="11521" width="9.109375" style="268" customWidth="1"/>
    <col min="11522" max="11522" width="60.6640625" style="268" customWidth="1"/>
    <col min="11523" max="11524" width="7.6640625" style="268" customWidth="1"/>
    <col min="11525" max="11525" width="8.88671875" style="268"/>
    <col min="11526" max="11526" width="11.6640625" style="268" bestFit="1" customWidth="1"/>
    <col min="11527" max="11776" width="8.88671875" style="268"/>
    <col min="11777" max="11777" width="9.109375" style="268" customWidth="1"/>
    <col min="11778" max="11778" width="60.6640625" style="268" customWidth="1"/>
    <col min="11779" max="11780" width="7.6640625" style="268" customWidth="1"/>
    <col min="11781" max="11781" width="8.88671875" style="268"/>
    <col min="11782" max="11782" width="11.6640625" style="268" bestFit="1" customWidth="1"/>
    <col min="11783" max="12032" width="8.88671875" style="268"/>
    <col min="12033" max="12033" width="9.109375" style="268" customWidth="1"/>
    <col min="12034" max="12034" width="60.6640625" style="268" customWidth="1"/>
    <col min="12035" max="12036" width="7.6640625" style="268" customWidth="1"/>
    <col min="12037" max="12037" width="8.88671875" style="268"/>
    <col min="12038" max="12038" width="11.6640625" style="268" bestFit="1" customWidth="1"/>
    <col min="12039" max="12288" width="8.88671875" style="268"/>
    <col min="12289" max="12289" width="9.109375" style="268" customWidth="1"/>
    <col min="12290" max="12290" width="60.6640625" style="268" customWidth="1"/>
    <col min="12291" max="12292" width="7.6640625" style="268" customWidth="1"/>
    <col min="12293" max="12293" width="8.88671875" style="268"/>
    <col min="12294" max="12294" width="11.6640625" style="268" bestFit="1" customWidth="1"/>
    <col min="12295" max="12544" width="8.88671875" style="268"/>
    <col min="12545" max="12545" width="9.109375" style="268" customWidth="1"/>
    <col min="12546" max="12546" width="60.6640625" style="268" customWidth="1"/>
    <col min="12547" max="12548" width="7.6640625" style="268" customWidth="1"/>
    <col min="12549" max="12549" width="8.88671875" style="268"/>
    <col min="12550" max="12550" width="11.6640625" style="268" bestFit="1" customWidth="1"/>
    <col min="12551" max="12800" width="8.88671875" style="268"/>
    <col min="12801" max="12801" width="9.109375" style="268" customWidth="1"/>
    <col min="12802" max="12802" width="60.6640625" style="268" customWidth="1"/>
    <col min="12803" max="12804" width="7.6640625" style="268" customWidth="1"/>
    <col min="12805" max="12805" width="8.88671875" style="268"/>
    <col min="12806" max="12806" width="11.6640625" style="268" bestFit="1" customWidth="1"/>
    <col min="12807" max="13056" width="8.88671875" style="268"/>
    <col min="13057" max="13057" width="9.109375" style="268" customWidth="1"/>
    <col min="13058" max="13058" width="60.6640625" style="268" customWidth="1"/>
    <col min="13059" max="13060" width="7.6640625" style="268" customWidth="1"/>
    <col min="13061" max="13061" width="8.88671875" style="268"/>
    <col min="13062" max="13062" width="11.6640625" style="268" bestFit="1" customWidth="1"/>
    <col min="13063" max="13312" width="8.88671875" style="268"/>
    <col min="13313" max="13313" width="9.109375" style="268" customWidth="1"/>
    <col min="13314" max="13314" width="60.6640625" style="268" customWidth="1"/>
    <col min="13315" max="13316" width="7.6640625" style="268" customWidth="1"/>
    <col min="13317" max="13317" width="8.88671875" style="268"/>
    <col min="13318" max="13318" width="11.6640625" style="268" bestFit="1" customWidth="1"/>
    <col min="13319" max="13568" width="8.88671875" style="268"/>
    <col min="13569" max="13569" width="9.109375" style="268" customWidth="1"/>
    <col min="13570" max="13570" width="60.6640625" style="268" customWidth="1"/>
    <col min="13571" max="13572" width="7.6640625" style="268" customWidth="1"/>
    <col min="13573" max="13573" width="8.88671875" style="268"/>
    <col min="13574" max="13574" width="11.6640625" style="268" bestFit="1" customWidth="1"/>
    <col min="13575" max="13824" width="8.88671875" style="268"/>
    <col min="13825" max="13825" width="9.109375" style="268" customWidth="1"/>
    <col min="13826" max="13826" width="60.6640625" style="268" customWidth="1"/>
    <col min="13827" max="13828" width="7.6640625" style="268" customWidth="1"/>
    <col min="13829" max="13829" width="8.88671875" style="268"/>
    <col min="13830" max="13830" width="11.6640625" style="268" bestFit="1" customWidth="1"/>
    <col min="13831" max="14080" width="8.88671875" style="268"/>
    <col min="14081" max="14081" width="9.109375" style="268" customWidth="1"/>
    <col min="14082" max="14082" width="60.6640625" style="268" customWidth="1"/>
    <col min="14083" max="14084" width="7.6640625" style="268" customWidth="1"/>
    <col min="14085" max="14085" width="8.88671875" style="268"/>
    <col min="14086" max="14086" width="11.6640625" style="268" bestFit="1" customWidth="1"/>
    <col min="14087" max="14336" width="8.88671875" style="268"/>
    <col min="14337" max="14337" width="9.109375" style="268" customWidth="1"/>
    <col min="14338" max="14338" width="60.6640625" style="268" customWidth="1"/>
    <col min="14339" max="14340" width="7.6640625" style="268" customWidth="1"/>
    <col min="14341" max="14341" width="8.88671875" style="268"/>
    <col min="14342" max="14342" width="11.6640625" style="268" bestFit="1" customWidth="1"/>
    <col min="14343" max="14592" width="8.88671875" style="268"/>
    <col min="14593" max="14593" width="9.109375" style="268" customWidth="1"/>
    <col min="14594" max="14594" width="60.6640625" style="268" customWidth="1"/>
    <col min="14595" max="14596" width="7.6640625" style="268" customWidth="1"/>
    <col min="14597" max="14597" width="8.88671875" style="268"/>
    <col min="14598" max="14598" width="11.6640625" style="268" bestFit="1" customWidth="1"/>
    <col min="14599" max="14848" width="8.88671875" style="268"/>
    <col min="14849" max="14849" width="9.109375" style="268" customWidth="1"/>
    <col min="14850" max="14850" width="60.6640625" style="268" customWidth="1"/>
    <col min="14851" max="14852" width="7.6640625" style="268" customWidth="1"/>
    <col min="14853" max="14853" width="8.88671875" style="268"/>
    <col min="14854" max="14854" width="11.6640625" style="268" bestFit="1" customWidth="1"/>
    <col min="14855" max="15104" width="8.88671875" style="268"/>
    <col min="15105" max="15105" width="9.109375" style="268" customWidth="1"/>
    <col min="15106" max="15106" width="60.6640625" style="268" customWidth="1"/>
    <col min="15107" max="15108" width="7.6640625" style="268" customWidth="1"/>
    <col min="15109" max="15109" width="8.88671875" style="268"/>
    <col min="15110" max="15110" width="11.6640625" style="268" bestFit="1" customWidth="1"/>
    <col min="15111" max="15360" width="8.88671875" style="268"/>
    <col min="15361" max="15361" width="9.109375" style="268" customWidth="1"/>
    <col min="15362" max="15362" width="60.6640625" style="268" customWidth="1"/>
    <col min="15363" max="15364" width="7.6640625" style="268" customWidth="1"/>
    <col min="15365" max="15365" width="8.88671875" style="268"/>
    <col min="15366" max="15366" width="11.6640625" style="268" bestFit="1" customWidth="1"/>
    <col min="15367" max="15616" width="8.88671875" style="268"/>
    <col min="15617" max="15617" width="9.109375" style="268" customWidth="1"/>
    <col min="15618" max="15618" width="60.6640625" style="268" customWidth="1"/>
    <col min="15619" max="15620" width="7.6640625" style="268" customWidth="1"/>
    <col min="15621" max="15621" width="8.88671875" style="268"/>
    <col min="15622" max="15622" width="11.6640625" style="268" bestFit="1" customWidth="1"/>
    <col min="15623" max="15872" width="8.88671875" style="268"/>
    <col min="15873" max="15873" width="9.109375" style="268" customWidth="1"/>
    <col min="15874" max="15874" width="60.6640625" style="268" customWidth="1"/>
    <col min="15875" max="15876" width="7.6640625" style="268" customWidth="1"/>
    <col min="15877" max="15877" width="8.88671875" style="268"/>
    <col min="15878" max="15878" width="11.6640625" style="268" bestFit="1" customWidth="1"/>
    <col min="15879" max="16128" width="8.88671875" style="268"/>
    <col min="16129" max="16129" width="9.109375" style="268" customWidth="1"/>
    <col min="16130" max="16130" width="60.6640625" style="268" customWidth="1"/>
    <col min="16131" max="16132" width="7.6640625" style="268" customWidth="1"/>
    <col min="16133" max="16133" width="8.88671875" style="268"/>
    <col min="16134" max="16134" width="11.6640625" style="268" bestFit="1" customWidth="1"/>
    <col min="16135" max="16384" width="8.88671875" style="268"/>
  </cols>
  <sheetData>
    <row r="1" spans="1:6" ht="17.399999999999999">
      <c r="A1" s="267" t="s">
        <v>526</v>
      </c>
    </row>
    <row r="2" spans="1:6" ht="13.8">
      <c r="A2" s="269" t="s">
        <v>527</v>
      </c>
    </row>
    <row r="3" spans="1:6">
      <c r="A3" s="270" t="s">
        <v>528</v>
      </c>
    </row>
    <row r="4" spans="1:6" ht="16.2" thickBot="1">
      <c r="A4" s="271"/>
    </row>
    <row r="5" spans="1:6">
      <c r="A5" s="272"/>
      <c r="B5" s="273" t="s">
        <v>529</v>
      </c>
      <c r="C5" s="274" t="s">
        <v>530</v>
      </c>
      <c r="D5" s="274" t="s">
        <v>531</v>
      </c>
      <c r="E5" s="274" t="s">
        <v>532</v>
      </c>
      <c r="F5" s="275" t="s">
        <v>533</v>
      </c>
    </row>
    <row r="6" spans="1:6">
      <c r="A6" s="276" t="s">
        <v>534</v>
      </c>
      <c r="B6" s="277"/>
      <c r="C6" s="278"/>
      <c r="D6" s="278"/>
      <c r="E6" s="278"/>
      <c r="F6" s="279"/>
    </row>
    <row r="7" spans="1:6">
      <c r="A7" s="280">
        <v>1</v>
      </c>
      <c r="B7" s="281" t="s">
        <v>535</v>
      </c>
      <c r="C7" s="282"/>
      <c r="D7" s="282"/>
      <c r="E7" s="282"/>
      <c r="F7" s="283"/>
    </row>
    <row r="8" spans="1:6" ht="26.4">
      <c r="A8" s="280"/>
      <c r="B8" s="281" t="s">
        <v>536</v>
      </c>
      <c r="C8" s="282" t="s">
        <v>227</v>
      </c>
      <c r="D8" s="282">
        <v>10</v>
      </c>
      <c r="E8" s="282"/>
      <c r="F8" s="284">
        <f t="shared" ref="F8:F15" si="0">E8*D8</f>
        <v>0</v>
      </c>
    </row>
    <row r="9" spans="1:6" ht="39.6">
      <c r="A9" s="280"/>
      <c r="B9" s="281" t="s">
        <v>537</v>
      </c>
      <c r="C9" s="282" t="s">
        <v>227</v>
      </c>
      <c r="D9" s="282">
        <v>12</v>
      </c>
      <c r="E9" s="282"/>
      <c r="F9" s="284">
        <f t="shared" si="0"/>
        <v>0</v>
      </c>
    </row>
    <row r="10" spans="1:6">
      <c r="A10" s="280"/>
      <c r="B10" s="281" t="s">
        <v>538</v>
      </c>
      <c r="C10" s="282" t="s">
        <v>539</v>
      </c>
      <c r="D10" s="282">
        <v>210</v>
      </c>
      <c r="E10" s="282"/>
      <c r="F10" s="284">
        <f t="shared" si="0"/>
        <v>0</v>
      </c>
    </row>
    <row r="11" spans="1:6" ht="26.4">
      <c r="A11" s="280"/>
      <c r="B11" s="281" t="s">
        <v>540</v>
      </c>
      <c r="C11" s="282" t="s">
        <v>227</v>
      </c>
      <c r="D11" s="282">
        <v>1</v>
      </c>
      <c r="E11" s="282"/>
      <c r="F11" s="284">
        <f t="shared" si="0"/>
        <v>0</v>
      </c>
    </row>
    <row r="12" spans="1:6">
      <c r="A12" s="280">
        <v>2</v>
      </c>
      <c r="B12" s="281" t="s">
        <v>541</v>
      </c>
      <c r="C12" s="282" t="s">
        <v>227</v>
      </c>
      <c r="D12" s="282">
        <v>1</v>
      </c>
      <c r="E12" s="282"/>
      <c r="F12" s="284">
        <f t="shared" si="0"/>
        <v>0</v>
      </c>
    </row>
    <row r="13" spans="1:6">
      <c r="A13" s="280"/>
      <c r="B13" s="281" t="s">
        <v>542</v>
      </c>
      <c r="C13" s="282" t="s">
        <v>227</v>
      </c>
      <c r="D13" s="282">
        <v>1</v>
      </c>
      <c r="E13" s="282"/>
      <c r="F13" s="284">
        <f t="shared" si="0"/>
        <v>0</v>
      </c>
    </row>
    <row r="14" spans="1:6">
      <c r="A14" s="280"/>
      <c r="B14" s="281" t="s">
        <v>543</v>
      </c>
      <c r="C14" s="282" t="s">
        <v>227</v>
      </c>
      <c r="D14" s="282">
        <v>1</v>
      </c>
      <c r="E14" s="282"/>
      <c r="F14" s="284">
        <f t="shared" si="0"/>
        <v>0</v>
      </c>
    </row>
    <row r="15" spans="1:6">
      <c r="A15" s="280"/>
      <c r="B15" s="281" t="s">
        <v>544</v>
      </c>
      <c r="C15" s="282" t="s">
        <v>227</v>
      </c>
      <c r="D15" s="282">
        <v>1</v>
      </c>
      <c r="E15" s="282"/>
      <c r="F15" s="284">
        <f t="shared" si="0"/>
        <v>0</v>
      </c>
    </row>
    <row r="16" spans="1:6">
      <c r="A16" s="285"/>
      <c r="B16" s="286"/>
      <c r="C16" s="287"/>
      <c r="D16" s="287"/>
      <c r="E16" s="287"/>
      <c r="F16" s="288"/>
    </row>
    <row r="17" spans="1:6">
      <c r="A17" s="289" t="s">
        <v>545</v>
      </c>
      <c r="B17" s="290"/>
      <c r="C17" s="291"/>
      <c r="D17" s="291"/>
      <c r="E17" s="291"/>
      <c r="F17" s="288"/>
    </row>
    <row r="18" spans="1:6" ht="26.4">
      <c r="A18" s="292">
        <v>1</v>
      </c>
      <c r="B18" s="293" t="s">
        <v>546</v>
      </c>
      <c r="C18" s="294"/>
      <c r="D18" s="294">
        <f>SUM(D19:D27)</f>
        <v>24</v>
      </c>
      <c r="E18" s="294"/>
      <c r="F18" s="295"/>
    </row>
    <row r="19" spans="1:6">
      <c r="A19" s="292"/>
      <c r="B19" s="296" t="s">
        <v>547</v>
      </c>
      <c r="C19" s="294" t="s">
        <v>227</v>
      </c>
      <c r="D19" s="294">
        <v>1</v>
      </c>
      <c r="E19" s="282"/>
      <c r="F19" s="297">
        <f>E19*D19</f>
        <v>0</v>
      </c>
    </row>
    <row r="20" spans="1:6">
      <c r="A20" s="292"/>
      <c r="B20" s="296" t="s">
        <v>548</v>
      </c>
      <c r="C20" s="294" t="s">
        <v>227</v>
      </c>
      <c r="D20" s="294">
        <v>6</v>
      </c>
      <c r="E20" s="298"/>
      <c r="F20" s="299">
        <f t="shared" ref="F20:F26" si="1">E20*D20</f>
        <v>0</v>
      </c>
    </row>
    <row r="21" spans="1:6">
      <c r="A21" s="292"/>
      <c r="B21" s="296" t="s">
        <v>549</v>
      </c>
      <c r="C21" s="300" t="s">
        <v>227</v>
      </c>
      <c r="D21" s="301">
        <v>8</v>
      </c>
      <c r="E21" s="298"/>
      <c r="F21" s="299">
        <f t="shared" si="1"/>
        <v>0</v>
      </c>
    </row>
    <row r="22" spans="1:6">
      <c r="A22" s="292"/>
      <c r="B22" s="296" t="s">
        <v>550</v>
      </c>
      <c r="C22" s="300" t="s">
        <v>227</v>
      </c>
      <c r="D22" s="301">
        <v>4</v>
      </c>
      <c r="E22" s="298"/>
      <c r="F22" s="299">
        <f t="shared" si="1"/>
        <v>0</v>
      </c>
    </row>
    <row r="23" spans="1:6">
      <c r="A23" s="292"/>
      <c r="B23" s="296" t="s">
        <v>551</v>
      </c>
      <c r="C23" s="294" t="s">
        <v>227</v>
      </c>
      <c r="D23" s="294">
        <v>1</v>
      </c>
      <c r="E23" s="282"/>
      <c r="F23" s="297">
        <f>E23*D23</f>
        <v>0</v>
      </c>
    </row>
    <row r="24" spans="1:6">
      <c r="A24" s="292"/>
      <c r="B24" s="296" t="s">
        <v>552</v>
      </c>
      <c r="C24" s="300" t="s">
        <v>227</v>
      </c>
      <c r="D24" s="301">
        <v>1</v>
      </c>
      <c r="E24" s="298"/>
      <c r="F24" s="299">
        <f t="shared" si="1"/>
        <v>0</v>
      </c>
    </row>
    <row r="25" spans="1:6">
      <c r="A25" s="292"/>
      <c r="B25" s="296" t="s">
        <v>553</v>
      </c>
      <c r="C25" s="300" t="s">
        <v>227</v>
      </c>
      <c r="D25" s="301">
        <v>1</v>
      </c>
      <c r="E25" s="298"/>
      <c r="F25" s="299">
        <f t="shared" si="1"/>
        <v>0</v>
      </c>
    </row>
    <row r="26" spans="1:6">
      <c r="A26" s="292"/>
      <c r="B26" s="296" t="s">
        <v>554</v>
      </c>
      <c r="C26" s="300" t="s">
        <v>227</v>
      </c>
      <c r="D26" s="301">
        <v>1</v>
      </c>
      <c r="E26" s="298"/>
      <c r="F26" s="299">
        <f t="shared" si="1"/>
        <v>0</v>
      </c>
    </row>
    <row r="27" spans="1:6">
      <c r="A27" s="292"/>
      <c r="B27" s="296" t="s">
        <v>555</v>
      </c>
      <c r="C27" s="300" t="s">
        <v>227</v>
      </c>
      <c r="D27" s="301">
        <v>1</v>
      </c>
      <c r="E27" s="298"/>
      <c r="F27" s="299">
        <f>E27*D27</f>
        <v>0</v>
      </c>
    </row>
    <row r="28" spans="1:6" ht="66">
      <c r="A28" s="292">
        <v>2</v>
      </c>
      <c r="B28" s="293" t="s">
        <v>556</v>
      </c>
      <c r="C28" s="300"/>
      <c r="D28" s="301"/>
      <c r="E28" s="298"/>
      <c r="F28" s="299"/>
    </row>
    <row r="29" spans="1:6">
      <c r="A29" s="292"/>
      <c r="B29" s="296" t="s">
        <v>557</v>
      </c>
      <c r="C29" s="294" t="s">
        <v>227</v>
      </c>
      <c r="D29" s="294">
        <v>4</v>
      </c>
      <c r="E29" s="294"/>
      <c r="F29" s="297">
        <f>E29*D29</f>
        <v>0</v>
      </c>
    </row>
    <row r="30" spans="1:6">
      <c r="A30" s="292"/>
      <c r="B30" s="296" t="s">
        <v>558</v>
      </c>
      <c r="C30" s="294" t="s">
        <v>227</v>
      </c>
      <c r="D30" s="294">
        <v>4</v>
      </c>
      <c r="E30" s="294"/>
      <c r="F30" s="297">
        <f>E30*D30</f>
        <v>0</v>
      </c>
    </row>
    <row r="31" spans="1:6" ht="52.8">
      <c r="A31" s="292">
        <v>3</v>
      </c>
      <c r="B31" s="293" t="s">
        <v>559</v>
      </c>
      <c r="C31" s="300"/>
      <c r="D31" s="301"/>
      <c r="E31" s="298"/>
      <c r="F31" s="299"/>
    </row>
    <row r="32" spans="1:6">
      <c r="A32" s="292"/>
      <c r="B32" s="302" t="s">
        <v>560</v>
      </c>
      <c r="C32" s="300" t="s">
        <v>227</v>
      </c>
      <c r="D32" s="301">
        <v>1</v>
      </c>
      <c r="E32" s="298"/>
      <c r="F32" s="297">
        <f>E32*D32</f>
        <v>0</v>
      </c>
    </row>
    <row r="33" spans="1:6">
      <c r="A33" s="303">
        <v>4</v>
      </c>
      <c r="B33" s="304" t="s">
        <v>561</v>
      </c>
      <c r="C33" s="305"/>
      <c r="D33" s="306"/>
      <c r="E33" s="306"/>
      <c r="F33" s="284"/>
    </row>
    <row r="34" spans="1:6">
      <c r="A34" s="307"/>
      <c r="B34" s="308" t="s">
        <v>562</v>
      </c>
      <c r="C34" s="305"/>
      <c r="D34" s="306"/>
      <c r="E34" s="309"/>
      <c r="F34" s="284"/>
    </row>
    <row r="35" spans="1:6">
      <c r="A35" s="307"/>
      <c r="B35" s="308" t="s">
        <v>563</v>
      </c>
      <c r="C35" s="305" t="s">
        <v>227</v>
      </c>
      <c r="D35" s="306">
        <v>26</v>
      </c>
      <c r="E35" s="310"/>
      <c r="F35" s="284">
        <f>E35*D35</f>
        <v>0</v>
      </c>
    </row>
    <row r="36" spans="1:6" ht="26.4">
      <c r="A36" s="307"/>
      <c r="B36" s="308" t="s">
        <v>564</v>
      </c>
      <c r="C36" s="305"/>
      <c r="D36" s="306"/>
      <c r="E36" s="310"/>
      <c r="F36" s="284"/>
    </row>
    <row r="37" spans="1:6">
      <c r="A37" s="307"/>
      <c r="B37" s="308" t="s">
        <v>563</v>
      </c>
      <c r="C37" s="305" t="s">
        <v>227</v>
      </c>
      <c r="D37" s="306">
        <v>26</v>
      </c>
      <c r="E37" s="310"/>
      <c r="F37" s="284">
        <f>E37*D37</f>
        <v>0</v>
      </c>
    </row>
    <row r="38" spans="1:6" ht="26.4">
      <c r="A38" s="307"/>
      <c r="B38" s="308" t="s">
        <v>565</v>
      </c>
      <c r="C38" s="305"/>
      <c r="D38" s="306"/>
      <c r="E38" s="310"/>
      <c r="F38" s="284"/>
    </row>
    <row r="39" spans="1:6">
      <c r="A39" s="307"/>
      <c r="B39" s="308" t="s">
        <v>563</v>
      </c>
      <c r="C39" s="305" t="s">
        <v>227</v>
      </c>
      <c r="D39" s="306">
        <v>1</v>
      </c>
      <c r="E39" s="310"/>
      <c r="F39" s="284">
        <f>E39*D39</f>
        <v>0</v>
      </c>
    </row>
    <row r="40" spans="1:6" ht="26.4">
      <c r="A40" s="307"/>
      <c r="B40" s="308" t="s">
        <v>566</v>
      </c>
      <c r="C40" s="305" t="s">
        <v>227</v>
      </c>
      <c r="D40" s="306">
        <v>24</v>
      </c>
      <c r="E40" s="310"/>
      <c r="F40" s="284">
        <f>E40*D40</f>
        <v>0</v>
      </c>
    </row>
    <row r="41" spans="1:6">
      <c r="A41" s="307"/>
      <c r="B41" s="308" t="s">
        <v>567</v>
      </c>
      <c r="C41" s="305" t="s">
        <v>227</v>
      </c>
      <c r="D41" s="306">
        <v>4</v>
      </c>
      <c r="E41" s="306"/>
      <c r="F41" s="284">
        <f>E41*D41</f>
        <v>0</v>
      </c>
    </row>
    <row r="42" spans="1:6">
      <c r="A42" s="307"/>
      <c r="B42" s="308" t="s">
        <v>568</v>
      </c>
      <c r="C42" s="305" t="s">
        <v>227</v>
      </c>
      <c r="D42" s="306">
        <v>27</v>
      </c>
      <c r="E42" s="306"/>
      <c r="F42" s="284">
        <f>E42*D42</f>
        <v>0</v>
      </c>
    </row>
    <row r="43" spans="1:6">
      <c r="A43" s="307">
        <v>5</v>
      </c>
      <c r="B43" s="311" t="s">
        <v>569</v>
      </c>
      <c r="C43" s="305"/>
      <c r="D43" s="306"/>
      <c r="E43" s="306"/>
      <c r="F43" s="284"/>
    </row>
    <row r="44" spans="1:6">
      <c r="A44" s="307"/>
      <c r="B44" s="306" t="s">
        <v>570</v>
      </c>
      <c r="C44" s="305" t="s">
        <v>227</v>
      </c>
      <c r="D44" s="310">
        <v>27</v>
      </c>
      <c r="E44" s="310"/>
      <c r="F44" s="284">
        <f>E44*D44</f>
        <v>0</v>
      </c>
    </row>
    <row r="45" spans="1:6">
      <c r="A45" s="307"/>
      <c r="B45" s="306" t="s">
        <v>571</v>
      </c>
      <c r="C45" s="305" t="s">
        <v>227</v>
      </c>
      <c r="D45" s="310">
        <v>27</v>
      </c>
      <c r="E45" s="310"/>
      <c r="F45" s="284">
        <f>E45*D45</f>
        <v>0</v>
      </c>
    </row>
    <row r="46" spans="1:6">
      <c r="A46" s="307"/>
      <c r="B46" s="312" t="s">
        <v>572</v>
      </c>
      <c r="C46" s="298" t="s">
        <v>227</v>
      </c>
      <c r="D46" s="298">
        <v>1</v>
      </c>
      <c r="E46" s="310"/>
      <c r="F46" s="284">
        <f>E46*D46</f>
        <v>0</v>
      </c>
    </row>
    <row r="47" spans="1:6">
      <c r="A47" s="307"/>
      <c r="B47" s="306" t="s">
        <v>573</v>
      </c>
      <c r="C47" s="305" t="s">
        <v>227</v>
      </c>
      <c r="D47" s="310">
        <v>27</v>
      </c>
      <c r="E47" s="310"/>
      <c r="F47" s="284">
        <f>E47*D47</f>
        <v>0</v>
      </c>
    </row>
    <row r="48" spans="1:6">
      <c r="A48" s="313"/>
      <c r="B48" s="314"/>
      <c r="C48" s="314"/>
      <c r="D48" s="314"/>
      <c r="E48" s="314"/>
      <c r="F48" s="315"/>
    </row>
    <row r="49" spans="1:6">
      <c r="A49" s="316" t="s">
        <v>574</v>
      </c>
      <c r="B49" s="314"/>
      <c r="C49" s="314"/>
      <c r="D49" s="314"/>
      <c r="E49" s="314"/>
      <c r="F49" s="315"/>
    </row>
    <row r="50" spans="1:6" ht="26.4">
      <c r="A50" s="303">
        <v>1</v>
      </c>
      <c r="B50" s="317" t="s">
        <v>575</v>
      </c>
      <c r="C50" s="305"/>
      <c r="D50" s="310"/>
      <c r="E50" s="310"/>
      <c r="F50" s="318"/>
    </row>
    <row r="51" spans="1:6">
      <c r="A51" s="303"/>
      <c r="B51" s="301" t="s">
        <v>576</v>
      </c>
      <c r="C51" s="305" t="s">
        <v>539</v>
      </c>
      <c r="D51" s="319">
        <v>40</v>
      </c>
      <c r="E51" s="319"/>
      <c r="F51" s="299">
        <f>E51*D51</f>
        <v>0</v>
      </c>
    </row>
    <row r="52" spans="1:6" ht="26.4">
      <c r="A52" s="307">
        <v>2</v>
      </c>
      <c r="B52" s="320" t="s">
        <v>577</v>
      </c>
      <c r="C52" s="305"/>
      <c r="D52" s="306"/>
      <c r="E52" s="306"/>
      <c r="F52" s="321"/>
    </row>
    <row r="53" spans="1:6">
      <c r="A53" s="307"/>
      <c r="B53" s="322" t="s">
        <v>578</v>
      </c>
      <c r="C53" s="305" t="s">
        <v>539</v>
      </c>
      <c r="D53" s="306">
        <v>179</v>
      </c>
      <c r="E53" s="298"/>
      <c r="F53" s="284">
        <f>E53*D53</f>
        <v>0</v>
      </c>
    </row>
    <row r="54" spans="1:6">
      <c r="A54" s="323"/>
      <c r="B54" s="324" t="s">
        <v>579</v>
      </c>
      <c r="C54" s="305" t="s">
        <v>539</v>
      </c>
      <c r="D54" s="325">
        <v>64</v>
      </c>
      <c r="E54" s="298"/>
      <c r="F54" s="284">
        <f>E54*D54</f>
        <v>0</v>
      </c>
    </row>
    <row r="55" spans="1:6">
      <c r="A55" s="307"/>
      <c r="B55" s="324" t="s">
        <v>580</v>
      </c>
      <c r="C55" s="305" t="s">
        <v>539</v>
      </c>
      <c r="D55" s="306">
        <v>76</v>
      </c>
      <c r="E55" s="298"/>
      <c r="F55" s="284">
        <f>E55*D55</f>
        <v>0</v>
      </c>
    </row>
    <row r="56" spans="1:6" ht="39.6">
      <c r="A56" s="307">
        <v>3</v>
      </c>
      <c r="B56" s="326" t="s">
        <v>581</v>
      </c>
      <c r="C56" s="305"/>
      <c r="D56" s="306"/>
      <c r="E56" s="310"/>
      <c r="F56" s="284"/>
    </row>
    <row r="57" spans="1:6">
      <c r="A57" s="307"/>
      <c r="B57" s="327" t="s">
        <v>582</v>
      </c>
      <c r="C57" s="305" t="s">
        <v>539</v>
      </c>
      <c r="D57" s="306">
        <v>44</v>
      </c>
      <c r="E57" s="310"/>
      <c r="F57" s="284">
        <f>E57*D57</f>
        <v>0</v>
      </c>
    </row>
    <row r="58" spans="1:6">
      <c r="A58" s="307"/>
      <c r="B58" s="300" t="s">
        <v>583</v>
      </c>
      <c r="C58" s="305" t="s">
        <v>539</v>
      </c>
      <c r="D58" s="306">
        <v>18</v>
      </c>
      <c r="E58" s="306"/>
      <c r="F58" s="284">
        <f>E58*D58</f>
        <v>0</v>
      </c>
    </row>
    <row r="59" spans="1:6">
      <c r="A59" s="307"/>
      <c r="B59" s="301" t="s">
        <v>584</v>
      </c>
      <c r="C59" s="305" t="s">
        <v>227</v>
      </c>
      <c r="D59" s="310">
        <v>1</v>
      </c>
      <c r="E59" s="310"/>
      <c r="F59" s="299">
        <f>E59*D59</f>
        <v>0</v>
      </c>
    </row>
    <row r="60" spans="1:6" ht="26.4">
      <c r="A60" s="307">
        <v>4</v>
      </c>
      <c r="B60" s="317" t="s">
        <v>585</v>
      </c>
      <c r="C60" s="305"/>
      <c r="D60" s="306"/>
      <c r="E60" s="306"/>
      <c r="F60" s="284"/>
    </row>
    <row r="61" spans="1:6">
      <c r="A61" s="307"/>
      <c r="B61" s="301" t="s">
        <v>586</v>
      </c>
      <c r="C61" s="305" t="s">
        <v>539</v>
      </c>
      <c r="D61" s="310">
        <v>40</v>
      </c>
      <c r="E61" s="310"/>
      <c r="F61" s="299">
        <f t="shared" ref="F61:F67" si="2">E61*D61</f>
        <v>0</v>
      </c>
    </row>
    <row r="62" spans="1:6">
      <c r="A62" s="307"/>
      <c r="B62" s="301" t="s">
        <v>587</v>
      </c>
      <c r="C62" s="305" t="s">
        <v>539</v>
      </c>
      <c r="D62" s="310">
        <v>18</v>
      </c>
      <c r="E62" s="310"/>
      <c r="F62" s="284">
        <f t="shared" si="2"/>
        <v>0</v>
      </c>
    </row>
    <row r="63" spans="1:6">
      <c r="A63" s="307"/>
      <c r="B63" s="301" t="s">
        <v>588</v>
      </c>
      <c r="C63" s="305" t="s">
        <v>539</v>
      </c>
      <c r="D63" s="310">
        <v>60</v>
      </c>
      <c r="E63" s="310"/>
      <c r="F63" s="284">
        <f t="shared" si="2"/>
        <v>0</v>
      </c>
    </row>
    <row r="64" spans="1:6">
      <c r="A64" s="307"/>
      <c r="B64" s="302" t="s">
        <v>589</v>
      </c>
      <c r="C64" s="305" t="s">
        <v>539</v>
      </c>
      <c r="D64" s="310">
        <v>76</v>
      </c>
      <c r="E64" s="310"/>
      <c r="F64" s="284">
        <f t="shared" si="2"/>
        <v>0</v>
      </c>
    </row>
    <row r="65" spans="1:6">
      <c r="A65" s="307"/>
      <c r="B65" s="301" t="s">
        <v>590</v>
      </c>
      <c r="C65" s="305" t="s">
        <v>539</v>
      </c>
      <c r="D65" s="306">
        <v>44</v>
      </c>
      <c r="E65" s="306"/>
      <c r="F65" s="284">
        <f t="shared" si="2"/>
        <v>0</v>
      </c>
    </row>
    <row r="66" spans="1:6">
      <c r="A66" s="307"/>
      <c r="B66" s="301" t="s">
        <v>591</v>
      </c>
      <c r="C66" s="305" t="s">
        <v>539</v>
      </c>
      <c r="D66" s="306">
        <v>18</v>
      </c>
      <c r="E66" s="306"/>
      <c r="F66" s="284">
        <f t="shared" si="2"/>
        <v>0</v>
      </c>
    </row>
    <row r="67" spans="1:6">
      <c r="A67" s="307"/>
      <c r="B67" s="301" t="s">
        <v>592</v>
      </c>
      <c r="C67" s="305" t="s">
        <v>88</v>
      </c>
      <c r="D67" s="310">
        <v>2</v>
      </c>
      <c r="E67" s="310"/>
      <c r="F67" s="284">
        <f t="shared" si="2"/>
        <v>0</v>
      </c>
    </row>
    <row r="68" spans="1:6">
      <c r="A68" s="307">
        <v>5</v>
      </c>
      <c r="B68" s="328" t="s">
        <v>569</v>
      </c>
      <c r="C68" s="305"/>
      <c r="D68" s="306"/>
      <c r="E68" s="306"/>
      <c r="F68" s="284"/>
    </row>
    <row r="69" spans="1:6">
      <c r="A69" s="307"/>
      <c r="B69" s="301" t="s">
        <v>593</v>
      </c>
      <c r="C69" s="298" t="s">
        <v>227</v>
      </c>
      <c r="D69" s="298">
        <v>1</v>
      </c>
      <c r="E69" s="310"/>
      <c r="F69" s="284">
        <f>E69*D69</f>
        <v>0</v>
      </c>
    </row>
    <row r="70" spans="1:6" ht="26.4">
      <c r="A70" s="292"/>
      <c r="B70" s="302" t="s">
        <v>594</v>
      </c>
      <c r="C70" s="298" t="s">
        <v>227</v>
      </c>
      <c r="D70" s="298">
        <v>1</v>
      </c>
      <c r="E70" s="298"/>
      <c r="F70" s="284">
        <f>E70*D70</f>
        <v>0</v>
      </c>
    </row>
    <row r="71" spans="1:6">
      <c r="A71" s="307"/>
      <c r="B71" s="301" t="s">
        <v>595</v>
      </c>
      <c r="C71" s="298" t="s">
        <v>227</v>
      </c>
      <c r="D71" s="298">
        <v>1</v>
      </c>
      <c r="E71" s="310"/>
      <c r="F71" s="284">
        <f>E71*D71</f>
        <v>0</v>
      </c>
    </row>
    <row r="72" spans="1:6">
      <c r="A72" s="313"/>
      <c r="B72" s="329"/>
      <c r="C72" s="314"/>
      <c r="D72" s="314"/>
      <c r="E72" s="314"/>
      <c r="F72" s="315"/>
    </row>
    <row r="73" spans="1:6">
      <c r="A73" s="316" t="s">
        <v>596</v>
      </c>
      <c r="B73" s="329"/>
      <c r="C73" s="314"/>
      <c r="D73" s="314"/>
      <c r="E73" s="314"/>
      <c r="F73" s="315"/>
    </row>
    <row r="74" spans="1:6" ht="26.4">
      <c r="A74" s="307" t="s">
        <v>597</v>
      </c>
      <c r="B74" s="302" t="s">
        <v>598</v>
      </c>
      <c r="C74" s="305" t="s">
        <v>227</v>
      </c>
      <c r="D74" s="306">
        <v>1</v>
      </c>
      <c r="E74" s="310"/>
      <c r="F74" s="284">
        <f>E74*D74</f>
        <v>0</v>
      </c>
    </row>
    <row r="75" spans="1:6" ht="66">
      <c r="A75" s="307" t="s">
        <v>599</v>
      </c>
      <c r="B75" s="301" t="s">
        <v>600</v>
      </c>
      <c r="C75" s="305" t="s">
        <v>227</v>
      </c>
      <c r="D75" s="306">
        <v>1</v>
      </c>
      <c r="E75" s="310"/>
      <c r="F75" s="284">
        <f>E75*D75</f>
        <v>0</v>
      </c>
    </row>
    <row r="76" spans="1:6" ht="26.4">
      <c r="A76" s="303" t="s">
        <v>601</v>
      </c>
      <c r="B76" s="317" t="s">
        <v>602</v>
      </c>
      <c r="C76" s="305"/>
      <c r="D76" s="310"/>
      <c r="E76" s="310"/>
      <c r="F76" s="299"/>
    </row>
    <row r="77" spans="1:6" ht="26.4">
      <c r="A77" s="303" t="s">
        <v>603</v>
      </c>
      <c r="B77" s="302" t="s">
        <v>604</v>
      </c>
      <c r="C77" s="305" t="s">
        <v>227</v>
      </c>
      <c r="D77" s="310">
        <v>1</v>
      </c>
      <c r="E77" s="298"/>
      <c r="F77" s="330">
        <f>E77*D77</f>
        <v>0</v>
      </c>
    </row>
    <row r="78" spans="1:6" ht="26.4">
      <c r="A78" s="303" t="s">
        <v>605</v>
      </c>
      <c r="B78" s="317" t="s">
        <v>606</v>
      </c>
      <c r="C78" s="305"/>
      <c r="D78" s="310"/>
      <c r="E78" s="298"/>
      <c r="F78" s="330"/>
    </row>
    <row r="79" spans="1:6">
      <c r="A79" s="303" t="s">
        <v>607</v>
      </c>
      <c r="B79" s="302" t="s">
        <v>608</v>
      </c>
      <c r="C79" s="305" t="s">
        <v>227</v>
      </c>
      <c r="D79" s="310">
        <v>1</v>
      </c>
      <c r="E79" s="298"/>
      <c r="F79" s="330">
        <f>E79*D79</f>
        <v>0</v>
      </c>
    </row>
    <row r="80" spans="1:6">
      <c r="A80" s="303"/>
      <c r="B80" s="301" t="s">
        <v>609</v>
      </c>
      <c r="C80" s="305" t="s">
        <v>227</v>
      </c>
      <c r="D80" s="310">
        <v>1</v>
      </c>
      <c r="E80" s="298"/>
      <c r="F80" s="330">
        <f>E80*D80</f>
        <v>0</v>
      </c>
    </row>
    <row r="81" spans="1:6" ht="26.4">
      <c r="A81" s="331" t="s">
        <v>610</v>
      </c>
      <c r="B81" s="317" t="s">
        <v>611</v>
      </c>
      <c r="C81" s="298"/>
      <c r="D81" s="298"/>
      <c r="E81" s="298"/>
      <c r="F81" s="330"/>
    </row>
    <row r="82" spans="1:6">
      <c r="A82" s="332"/>
      <c r="B82" s="302" t="s">
        <v>612</v>
      </c>
      <c r="C82" s="298" t="s">
        <v>227</v>
      </c>
      <c r="D82" s="298">
        <v>3</v>
      </c>
      <c r="E82" s="298"/>
      <c r="F82" s="330">
        <f>E82*D82</f>
        <v>0</v>
      </c>
    </row>
    <row r="83" spans="1:6">
      <c r="A83" s="332"/>
      <c r="B83" s="301" t="s">
        <v>613</v>
      </c>
      <c r="C83" s="298" t="s">
        <v>227</v>
      </c>
      <c r="D83" s="298">
        <v>3</v>
      </c>
      <c r="E83" s="298" t="s">
        <v>614</v>
      </c>
      <c r="F83" s="330"/>
    </row>
    <row r="84" spans="1:6" ht="39.6">
      <c r="A84" s="331" t="s">
        <v>615</v>
      </c>
      <c r="B84" s="302" t="s">
        <v>616</v>
      </c>
      <c r="C84" s="298" t="s">
        <v>227</v>
      </c>
      <c r="D84" s="298">
        <v>3</v>
      </c>
      <c r="E84" s="298"/>
      <c r="F84" s="299">
        <f>E84*D84</f>
        <v>0</v>
      </c>
    </row>
    <row r="85" spans="1:6">
      <c r="A85" s="332"/>
      <c r="B85" s="301" t="s">
        <v>617</v>
      </c>
      <c r="C85" s="305" t="s">
        <v>227</v>
      </c>
      <c r="D85" s="310">
        <v>3</v>
      </c>
      <c r="E85" s="310"/>
      <c r="F85" s="299">
        <f>E85*D85</f>
        <v>0</v>
      </c>
    </row>
    <row r="86" spans="1:6">
      <c r="A86" s="332" t="s">
        <v>618</v>
      </c>
      <c r="B86" s="317" t="s">
        <v>619</v>
      </c>
      <c r="C86" s="298"/>
      <c r="D86" s="298"/>
      <c r="E86" s="298"/>
      <c r="F86" s="333"/>
    </row>
    <row r="87" spans="1:6">
      <c r="A87" s="332"/>
      <c r="B87" s="301" t="s">
        <v>580</v>
      </c>
      <c r="C87" s="298" t="s">
        <v>452</v>
      </c>
      <c r="D87" s="298">
        <v>9</v>
      </c>
      <c r="E87" s="298"/>
      <c r="F87" s="330">
        <f>E87*D87</f>
        <v>0</v>
      </c>
    </row>
    <row r="88" spans="1:6">
      <c r="A88" s="332"/>
      <c r="B88" s="301" t="s">
        <v>579</v>
      </c>
      <c r="C88" s="298" t="s">
        <v>452</v>
      </c>
      <c r="D88" s="298">
        <v>4</v>
      </c>
      <c r="E88" s="298"/>
      <c r="F88" s="330">
        <f>E88*D88</f>
        <v>0</v>
      </c>
    </row>
    <row r="89" spans="1:6">
      <c r="A89" s="332"/>
      <c r="B89" s="301" t="s">
        <v>578</v>
      </c>
      <c r="C89" s="298" t="s">
        <v>452</v>
      </c>
      <c r="D89" s="298">
        <v>4</v>
      </c>
      <c r="E89" s="298"/>
      <c r="F89" s="330">
        <f>E89*D89</f>
        <v>0</v>
      </c>
    </row>
    <row r="90" spans="1:6">
      <c r="A90" s="332" t="s">
        <v>620</v>
      </c>
      <c r="B90" s="317" t="s">
        <v>621</v>
      </c>
      <c r="C90" s="298"/>
      <c r="D90" s="298"/>
      <c r="E90" s="298"/>
      <c r="F90" s="330"/>
    </row>
    <row r="91" spans="1:6">
      <c r="A91" s="332"/>
      <c r="B91" s="301" t="s">
        <v>622</v>
      </c>
      <c r="C91" s="298" t="s">
        <v>452</v>
      </c>
      <c r="D91" s="298">
        <v>1</v>
      </c>
      <c r="E91" s="298"/>
      <c r="F91" s="330">
        <f>E91*D91</f>
        <v>0</v>
      </c>
    </row>
    <row r="92" spans="1:6">
      <c r="A92" s="332" t="s">
        <v>623</v>
      </c>
      <c r="B92" s="334" t="s">
        <v>624</v>
      </c>
      <c r="C92" s="305"/>
      <c r="D92" s="310"/>
      <c r="E92" s="298"/>
      <c r="F92" s="330"/>
    </row>
    <row r="93" spans="1:6">
      <c r="A93" s="332"/>
      <c r="B93" s="301" t="s">
        <v>622</v>
      </c>
      <c r="C93" s="298" t="s">
        <v>452</v>
      </c>
      <c r="D93" s="298">
        <v>1</v>
      </c>
      <c r="E93" s="298"/>
      <c r="F93" s="330">
        <f>E93*D93</f>
        <v>0</v>
      </c>
    </row>
    <row r="94" spans="1:6">
      <c r="A94" s="332" t="s">
        <v>625</v>
      </c>
      <c r="B94" s="317" t="s">
        <v>626</v>
      </c>
      <c r="C94" s="298"/>
      <c r="D94" s="298"/>
      <c r="E94" s="298"/>
      <c r="F94" s="330"/>
    </row>
    <row r="95" spans="1:6">
      <c r="A95" s="332"/>
      <c r="B95" s="301" t="s">
        <v>627</v>
      </c>
      <c r="C95" s="298" t="s">
        <v>452</v>
      </c>
      <c r="D95" s="298">
        <v>12</v>
      </c>
      <c r="E95" s="298"/>
      <c r="F95" s="330">
        <f>E95*D95</f>
        <v>0</v>
      </c>
    </row>
    <row r="96" spans="1:6">
      <c r="A96" s="332"/>
      <c r="B96" s="301" t="s">
        <v>628</v>
      </c>
      <c r="C96" s="298" t="s">
        <v>452</v>
      </c>
      <c r="D96" s="298">
        <v>2</v>
      </c>
      <c r="E96" s="298"/>
      <c r="F96" s="330">
        <f>E96*D96</f>
        <v>0</v>
      </c>
    </row>
    <row r="97" spans="1:6">
      <c r="A97" s="332" t="s">
        <v>629</v>
      </c>
      <c r="B97" s="317" t="s">
        <v>630</v>
      </c>
      <c r="C97" s="298"/>
      <c r="D97" s="298"/>
      <c r="E97" s="298"/>
      <c r="F97" s="333"/>
    </row>
    <row r="98" spans="1:6">
      <c r="A98" s="332"/>
      <c r="B98" s="301" t="s">
        <v>631</v>
      </c>
      <c r="C98" s="298" t="s">
        <v>227</v>
      </c>
      <c r="D98" s="298">
        <v>12</v>
      </c>
      <c r="E98" s="298"/>
      <c r="F98" s="330">
        <f>E98*D98</f>
        <v>0</v>
      </c>
    </row>
    <row r="99" spans="1:6">
      <c r="A99" s="332" t="s">
        <v>632</v>
      </c>
      <c r="B99" s="317" t="s">
        <v>633</v>
      </c>
      <c r="C99" s="298"/>
      <c r="D99" s="298"/>
      <c r="E99" s="298"/>
      <c r="F99" s="330"/>
    </row>
    <row r="100" spans="1:6">
      <c r="A100" s="332"/>
      <c r="B100" s="301" t="s">
        <v>634</v>
      </c>
      <c r="C100" s="298" t="s">
        <v>227</v>
      </c>
      <c r="D100" s="298">
        <v>2</v>
      </c>
      <c r="E100" s="298"/>
      <c r="F100" s="330">
        <f>E100*D100</f>
        <v>0</v>
      </c>
    </row>
    <row r="101" spans="1:6">
      <c r="A101" s="303" t="s">
        <v>635</v>
      </c>
      <c r="B101" s="334" t="s">
        <v>636</v>
      </c>
      <c r="C101" s="305"/>
      <c r="D101" s="310"/>
      <c r="E101" s="310"/>
      <c r="F101" s="299"/>
    </row>
    <row r="102" spans="1:6">
      <c r="A102" s="303"/>
      <c r="B102" s="319" t="s">
        <v>578</v>
      </c>
      <c r="C102" s="305" t="s">
        <v>227</v>
      </c>
      <c r="D102" s="310">
        <v>1</v>
      </c>
      <c r="E102" s="310"/>
      <c r="F102" s="299">
        <f>E102*D102</f>
        <v>0</v>
      </c>
    </row>
    <row r="103" spans="1:6">
      <c r="A103" s="332" t="s">
        <v>637</v>
      </c>
      <c r="B103" s="325" t="s">
        <v>638</v>
      </c>
      <c r="C103" s="305" t="s">
        <v>227</v>
      </c>
      <c r="D103" s="306">
        <v>6</v>
      </c>
      <c r="E103" s="310"/>
      <c r="F103" s="284">
        <f>E103*D103</f>
        <v>0</v>
      </c>
    </row>
    <row r="104" spans="1:6">
      <c r="A104" s="332" t="s">
        <v>485</v>
      </c>
      <c r="B104" s="325" t="s">
        <v>639</v>
      </c>
      <c r="C104" s="305" t="s">
        <v>227</v>
      </c>
      <c r="D104" s="306">
        <v>2</v>
      </c>
      <c r="E104" s="310"/>
      <c r="F104" s="284">
        <f>E104*D104</f>
        <v>0</v>
      </c>
    </row>
    <row r="105" spans="1:6">
      <c r="A105" s="332"/>
      <c r="B105" s="325" t="s">
        <v>640</v>
      </c>
      <c r="C105" s="305" t="s">
        <v>227</v>
      </c>
      <c r="D105" s="306">
        <v>1</v>
      </c>
      <c r="E105" s="310"/>
      <c r="F105" s="335">
        <f>E105*D105</f>
        <v>0</v>
      </c>
    </row>
    <row r="106" spans="1:6">
      <c r="A106" s="307" t="s">
        <v>641</v>
      </c>
      <c r="B106" s="325" t="s">
        <v>569</v>
      </c>
      <c r="C106" s="305"/>
      <c r="D106" s="306"/>
      <c r="E106" s="306"/>
      <c r="F106" s="284"/>
    </row>
    <row r="107" spans="1:6">
      <c r="A107" s="307"/>
      <c r="B107" s="325" t="s">
        <v>642</v>
      </c>
      <c r="C107" s="305" t="s">
        <v>88</v>
      </c>
      <c r="D107" s="306">
        <v>1</v>
      </c>
      <c r="E107" s="306"/>
      <c r="F107" s="284">
        <f>E107*D107</f>
        <v>0</v>
      </c>
    </row>
    <row r="108" spans="1:6">
      <c r="A108" s="307"/>
      <c r="B108" s="325" t="s">
        <v>643</v>
      </c>
      <c r="C108" s="305" t="s">
        <v>227</v>
      </c>
      <c r="D108" s="306">
        <v>1</v>
      </c>
      <c r="E108" s="306"/>
      <c r="F108" s="284">
        <f>E108*D108</f>
        <v>0</v>
      </c>
    </row>
    <row r="109" spans="1:6">
      <c r="A109" s="307"/>
      <c r="B109" s="325" t="s">
        <v>644</v>
      </c>
      <c r="C109" s="305" t="s">
        <v>227</v>
      </c>
      <c r="D109" s="306">
        <v>1</v>
      </c>
      <c r="E109" s="306"/>
      <c r="F109" s="284">
        <f>E109*D109</f>
        <v>0</v>
      </c>
    </row>
    <row r="110" spans="1:6">
      <c r="A110" s="307"/>
      <c r="B110" s="298" t="s">
        <v>645</v>
      </c>
      <c r="C110" s="298" t="s">
        <v>227</v>
      </c>
      <c r="D110" s="298">
        <v>1</v>
      </c>
      <c r="E110" s="310"/>
      <c r="F110" s="284">
        <f>E110*D110</f>
        <v>0</v>
      </c>
    </row>
    <row r="111" spans="1:6">
      <c r="A111" s="292"/>
      <c r="B111" s="312" t="s">
        <v>646</v>
      </c>
      <c r="C111" s="298" t="s">
        <v>227</v>
      </c>
      <c r="D111" s="298">
        <v>1</v>
      </c>
      <c r="E111" s="336"/>
      <c r="F111" s="284">
        <f>E111*D111</f>
        <v>0</v>
      </c>
    </row>
    <row r="112" spans="1:6">
      <c r="A112" s="313"/>
      <c r="B112" s="314"/>
      <c r="C112" s="314"/>
      <c r="D112" s="314"/>
      <c r="E112" s="314"/>
      <c r="F112" s="315"/>
    </row>
    <row r="113" spans="1:6">
      <c r="A113" s="289" t="s">
        <v>647</v>
      </c>
      <c r="B113" s="329"/>
      <c r="C113" s="314"/>
      <c r="D113" s="314"/>
      <c r="E113" s="314"/>
      <c r="F113" s="315"/>
    </row>
    <row r="114" spans="1:6">
      <c r="A114" s="332"/>
      <c r="B114" s="298" t="s">
        <v>648</v>
      </c>
      <c r="C114" s="298" t="s">
        <v>649</v>
      </c>
      <c r="D114" s="298">
        <v>35</v>
      </c>
      <c r="E114" s="298"/>
      <c r="F114" s="284">
        <f t="shared" ref="F114:F128" si="3">E114*D114</f>
        <v>0</v>
      </c>
    </row>
    <row r="115" spans="1:6">
      <c r="A115" s="332"/>
      <c r="B115" s="298" t="s">
        <v>650</v>
      </c>
      <c r="C115" s="298" t="s">
        <v>227</v>
      </c>
      <c r="D115" s="298">
        <v>1</v>
      </c>
      <c r="E115" s="298"/>
      <c r="F115" s="284">
        <f t="shared" si="3"/>
        <v>0</v>
      </c>
    </row>
    <row r="116" spans="1:6">
      <c r="A116" s="332"/>
      <c r="B116" s="298" t="s">
        <v>651</v>
      </c>
      <c r="C116" s="298" t="s">
        <v>227</v>
      </c>
      <c r="D116" s="298">
        <v>1</v>
      </c>
      <c r="E116" s="298"/>
      <c r="F116" s="284">
        <f t="shared" si="3"/>
        <v>0</v>
      </c>
    </row>
    <row r="117" spans="1:6">
      <c r="A117" s="332"/>
      <c r="B117" s="298" t="s">
        <v>652</v>
      </c>
      <c r="C117" s="298" t="s">
        <v>649</v>
      </c>
      <c r="D117" s="298">
        <v>8</v>
      </c>
      <c r="E117" s="298"/>
      <c r="F117" s="284">
        <f t="shared" si="3"/>
        <v>0</v>
      </c>
    </row>
    <row r="118" spans="1:6">
      <c r="A118" s="332"/>
      <c r="B118" s="298" t="s">
        <v>653</v>
      </c>
      <c r="C118" s="298" t="s">
        <v>649</v>
      </c>
      <c r="D118" s="298">
        <v>14</v>
      </c>
      <c r="E118" s="298"/>
      <c r="F118" s="284">
        <f t="shared" si="3"/>
        <v>0</v>
      </c>
    </row>
    <row r="119" spans="1:6">
      <c r="A119" s="332"/>
      <c r="B119" s="298" t="s">
        <v>654</v>
      </c>
      <c r="C119" s="298" t="s">
        <v>227</v>
      </c>
      <c r="D119" s="298">
        <v>1</v>
      </c>
      <c r="E119" s="298"/>
      <c r="F119" s="284">
        <f t="shared" si="3"/>
        <v>0</v>
      </c>
    </row>
    <row r="120" spans="1:6">
      <c r="A120" s="332"/>
      <c r="B120" s="298" t="s">
        <v>655</v>
      </c>
      <c r="C120" s="298" t="s">
        <v>227</v>
      </c>
      <c r="D120" s="298">
        <v>1</v>
      </c>
      <c r="E120" s="298"/>
      <c r="F120" s="284">
        <f t="shared" si="3"/>
        <v>0</v>
      </c>
    </row>
    <row r="121" spans="1:6">
      <c r="A121" s="332"/>
      <c r="B121" s="298" t="s">
        <v>656</v>
      </c>
      <c r="C121" s="298" t="s">
        <v>227</v>
      </c>
      <c r="D121" s="298">
        <v>1</v>
      </c>
      <c r="E121" s="298"/>
      <c r="F121" s="284">
        <f t="shared" si="3"/>
        <v>0</v>
      </c>
    </row>
    <row r="122" spans="1:6">
      <c r="A122" s="332"/>
      <c r="B122" s="298" t="s">
        <v>657</v>
      </c>
      <c r="C122" s="298" t="s">
        <v>227</v>
      </c>
      <c r="D122" s="298">
        <v>1</v>
      </c>
      <c r="E122" s="298"/>
      <c r="F122" s="284">
        <f t="shared" si="3"/>
        <v>0</v>
      </c>
    </row>
    <row r="123" spans="1:6">
      <c r="A123" s="332"/>
      <c r="B123" s="298" t="s">
        <v>658</v>
      </c>
      <c r="C123" s="298" t="s">
        <v>227</v>
      </c>
      <c r="D123" s="298">
        <v>1</v>
      </c>
      <c r="E123" s="298"/>
      <c r="F123" s="284">
        <f t="shared" si="3"/>
        <v>0</v>
      </c>
    </row>
    <row r="124" spans="1:6">
      <c r="A124" s="332"/>
      <c r="B124" s="301" t="s">
        <v>659</v>
      </c>
      <c r="C124" s="298" t="s">
        <v>227</v>
      </c>
      <c r="D124" s="298">
        <v>1</v>
      </c>
      <c r="E124" s="298"/>
      <c r="F124" s="284">
        <f t="shared" si="3"/>
        <v>0</v>
      </c>
    </row>
    <row r="125" spans="1:6">
      <c r="A125" s="332"/>
      <c r="B125" s="312" t="s">
        <v>660</v>
      </c>
      <c r="C125" s="298" t="s">
        <v>227</v>
      </c>
      <c r="D125" s="298">
        <v>1</v>
      </c>
      <c r="E125" s="298"/>
      <c r="F125" s="284">
        <f t="shared" si="3"/>
        <v>0</v>
      </c>
    </row>
    <row r="126" spans="1:6">
      <c r="A126" s="332"/>
      <c r="B126" s="312" t="s">
        <v>661</v>
      </c>
      <c r="C126" s="298" t="s">
        <v>227</v>
      </c>
      <c r="D126" s="298">
        <v>1</v>
      </c>
      <c r="E126" s="298"/>
      <c r="F126" s="284">
        <f t="shared" si="3"/>
        <v>0</v>
      </c>
    </row>
    <row r="127" spans="1:6">
      <c r="A127" s="332"/>
      <c r="B127" s="300" t="s">
        <v>662</v>
      </c>
      <c r="C127" s="298" t="s">
        <v>227</v>
      </c>
      <c r="D127" s="298">
        <v>1</v>
      </c>
      <c r="E127" s="298"/>
      <c r="F127" s="337">
        <f t="shared" si="3"/>
        <v>0</v>
      </c>
    </row>
    <row r="128" spans="1:6">
      <c r="A128" s="338"/>
      <c r="B128" s="339" t="s">
        <v>663</v>
      </c>
      <c r="C128" s="340" t="s">
        <v>227</v>
      </c>
      <c r="D128" s="340">
        <v>1</v>
      </c>
      <c r="E128" s="340"/>
      <c r="F128" s="341">
        <f t="shared" si="3"/>
        <v>0</v>
      </c>
    </row>
    <row r="129" spans="1:6" ht="14.4" thickBot="1">
      <c r="A129" s="342"/>
      <c r="B129" s="343" t="s">
        <v>664</v>
      </c>
      <c r="C129" s="344"/>
      <c r="D129" s="344"/>
      <c r="E129" s="344"/>
      <c r="F129" s="345">
        <f>SUM(F8:F128)</f>
        <v>0</v>
      </c>
    </row>
    <row r="130" spans="1:6" ht="14.4" thickBot="1">
      <c r="A130" s="346"/>
      <c r="B130" s="347" t="s">
        <v>665</v>
      </c>
      <c r="C130" s="348"/>
      <c r="D130" s="348"/>
      <c r="E130" s="348"/>
      <c r="F130" s="349">
        <f>0.21*F129</f>
        <v>0</v>
      </c>
    </row>
    <row r="131" spans="1:6" ht="14.4" thickBot="1">
      <c r="A131" s="350"/>
      <c r="B131" s="343" t="s">
        <v>666</v>
      </c>
      <c r="C131" s="351"/>
      <c r="D131" s="351"/>
      <c r="E131" s="351"/>
      <c r="F131" s="352">
        <f>F130+F129</f>
        <v>0</v>
      </c>
    </row>
    <row r="132" spans="1:6" ht="26.4">
      <c r="B132" s="354" t="s">
        <v>667</v>
      </c>
    </row>
    <row r="133" spans="1:6" ht="26.4">
      <c r="B133" s="354" t="s">
        <v>668</v>
      </c>
    </row>
    <row r="134" spans="1:6">
      <c r="B134" s="355" t="s">
        <v>669</v>
      </c>
    </row>
    <row r="135" spans="1:6">
      <c r="B135" s="355" t="s">
        <v>670</v>
      </c>
    </row>
  </sheetData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workbookViewId="0">
      <selection activeCell="K33" sqref="K33"/>
    </sheetView>
  </sheetViews>
  <sheetFormatPr defaultColWidth="9.109375" defaultRowHeight="13.8"/>
  <cols>
    <col min="1" max="1" width="4" style="191" customWidth="1"/>
    <col min="2" max="2" width="10.6640625" style="191" customWidth="1"/>
    <col min="3" max="3" width="50.88671875" style="191" customWidth="1"/>
    <col min="4" max="4" width="3.33203125" style="191" customWidth="1"/>
    <col min="5" max="5" width="7.6640625" style="188" customWidth="1"/>
    <col min="6" max="6" width="8.44140625" style="189" customWidth="1"/>
    <col min="7" max="7" width="10.88671875" style="190" customWidth="1"/>
    <col min="8" max="8" width="10.44140625" style="191" hidden="1" customWidth="1"/>
    <col min="9" max="16384" width="9.109375" style="191"/>
  </cols>
  <sheetData>
    <row r="1" spans="1:8">
      <c r="A1" s="186"/>
      <c r="B1" s="187" t="s">
        <v>418</v>
      </c>
      <c r="C1" s="187"/>
      <c r="D1" s="187"/>
    </row>
    <row r="2" spans="1:8">
      <c r="A2" s="186"/>
      <c r="B2" s="187" t="s">
        <v>419</v>
      </c>
      <c r="C2" s="187"/>
      <c r="D2" s="187"/>
    </row>
    <row r="3" spans="1:8">
      <c r="A3" s="186"/>
      <c r="B3" s="187" t="s">
        <v>420</v>
      </c>
      <c r="C3" s="187"/>
      <c r="D3" s="187"/>
    </row>
    <row r="4" spans="1:8" ht="14.4" thickBot="1">
      <c r="A4" s="186"/>
      <c r="B4" s="192" t="s">
        <v>421</v>
      </c>
      <c r="C4" s="187"/>
      <c r="D4" s="187"/>
    </row>
    <row r="5" spans="1:8" s="198" customFormat="1" ht="33.9" customHeight="1" thickBot="1">
      <c r="A5" s="193" t="s">
        <v>422</v>
      </c>
      <c r="B5" s="194"/>
      <c r="C5" s="194"/>
      <c r="D5" s="194"/>
      <c r="E5" s="195"/>
      <c r="F5" s="196"/>
      <c r="G5" s="197"/>
    </row>
    <row r="6" spans="1:8" ht="14.4" thickBot="1">
      <c r="A6" s="199" t="s">
        <v>423</v>
      </c>
      <c r="B6" s="200"/>
      <c r="C6" s="200"/>
      <c r="D6" s="200"/>
      <c r="E6" s="201" t="s">
        <v>50</v>
      </c>
      <c r="F6" s="202" t="s">
        <v>424</v>
      </c>
      <c r="G6" s="203" t="s">
        <v>425</v>
      </c>
    </row>
    <row r="7" spans="1:8">
      <c r="A7" s="204">
        <v>1</v>
      </c>
      <c r="B7" s="205" t="s">
        <v>426</v>
      </c>
      <c r="C7" s="205"/>
      <c r="D7" s="205"/>
      <c r="E7" s="206"/>
      <c r="F7" s="207"/>
      <c r="G7" s="208">
        <f>SUM(G35)</f>
        <v>0</v>
      </c>
    </row>
    <row r="8" spans="1:8">
      <c r="A8" s="204">
        <v>2</v>
      </c>
      <c r="B8" s="205" t="s">
        <v>427</v>
      </c>
      <c r="C8" s="205"/>
      <c r="D8" s="205"/>
      <c r="E8" s="206">
        <v>3.6</v>
      </c>
      <c r="F8" s="207">
        <f>SUM(G7:G7)</f>
        <v>0</v>
      </c>
      <c r="G8" s="208">
        <f>E8*F8/100</f>
        <v>0</v>
      </c>
    </row>
    <row r="9" spans="1:8">
      <c r="A9" s="204">
        <v>3</v>
      </c>
      <c r="B9" s="205" t="s">
        <v>428</v>
      </c>
      <c r="C9" s="205"/>
      <c r="D9" s="205"/>
      <c r="E9" s="206">
        <v>1</v>
      </c>
      <c r="F9" s="207">
        <f>SUM(G7:G7)</f>
        <v>0</v>
      </c>
      <c r="G9" s="208">
        <f>E9*F9/100</f>
        <v>0</v>
      </c>
    </row>
    <row r="10" spans="1:8">
      <c r="A10" s="204">
        <v>4</v>
      </c>
      <c r="B10" s="205" t="s">
        <v>429</v>
      </c>
      <c r="C10" s="205"/>
      <c r="D10" s="205"/>
      <c r="E10" s="206"/>
      <c r="F10" s="207"/>
      <c r="G10" s="208">
        <f>SUM(G76)</f>
        <v>0</v>
      </c>
    </row>
    <row r="11" spans="1:8">
      <c r="A11" s="204">
        <v>5</v>
      </c>
      <c r="B11" s="205" t="s">
        <v>430</v>
      </c>
      <c r="C11" s="205"/>
      <c r="D11" s="205"/>
      <c r="E11" s="206">
        <v>5</v>
      </c>
      <c r="F11" s="207">
        <f>SUM(G10:G10)</f>
        <v>0</v>
      </c>
      <c r="G11" s="208">
        <f>E11*F11/100</f>
        <v>0</v>
      </c>
    </row>
    <row r="12" spans="1:8">
      <c r="A12" s="204">
        <v>6</v>
      </c>
      <c r="B12" s="205" t="s">
        <v>431</v>
      </c>
      <c r="C12" s="205"/>
      <c r="D12" s="205"/>
      <c r="E12" s="206">
        <v>3</v>
      </c>
      <c r="F12" s="207">
        <f>SUM(G10:G10)</f>
        <v>0</v>
      </c>
      <c r="G12" s="208">
        <f>E12*F12/100</f>
        <v>0</v>
      </c>
    </row>
    <row r="13" spans="1:8">
      <c r="A13" s="204">
        <v>7</v>
      </c>
      <c r="B13" s="205" t="s">
        <v>432</v>
      </c>
      <c r="C13" s="205"/>
      <c r="D13" s="205"/>
      <c r="E13" s="206"/>
      <c r="F13" s="207"/>
      <c r="G13" s="208">
        <f>SUM(G113)</f>
        <v>0</v>
      </c>
      <c r="H13" s="190">
        <f>SUM(G10:G12)</f>
        <v>0</v>
      </c>
    </row>
    <row r="14" spans="1:8" ht="14.4" thickBot="1">
      <c r="A14" s="204">
        <v>8</v>
      </c>
      <c r="B14" s="205" t="s">
        <v>433</v>
      </c>
      <c r="C14" s="205"/>
      <c r="D14" s="205"/>
      <c r="E14" s="206">
        <v>6</v>
      </c>
      <c r="F14" s="207">
        <f>SUM(G13:H13)</f>
        <v>0</v>
      </c>
      <c r="G14" s="208">
        <f>E14*F14/100</f>
        <v>0</v>
      </c>
    </row>
    <row r="15" spans="1:8">
      <c r="A15" s="209">
        <v>9</v>
      </c>
      <c r="B15" s="210" t="s">
        <v>434</v>
      </c>
      <c r="C15" s="210"/>
      <c r="D15" s="210"/>
      <c r="E15" s="211"/>
      <c r="F15" s="212"/>
      <c r="G15" s="213">
        <f>SUM(G7:G8)</f>
        <v>0</v>
      </c>
    </row>
    <row r="16" spans="1:8">
      <c r="A16" s="204">
        <v>10</v>
      </c>
      <c r="B16" s="205" t="s">
        <v>435</v>
      </c>
      <c r="C16" s="205"/>
      <c r="D16" s="205"/>
      <c r="E16" s="206"/>
      <c r="F16" s="207"/>
      <c r="G16" s="208">
        <f>SUM(G9:G14)</f>
        <v>0</v>
      </c>
    </row>
    <row r="17" spans="1:8" ht="14.4" thickBot="1">
      <c r="A17" s="204">
        <v>11</v>
      </c>
      <c r="B17" s="205" t="s">
        <v>436</v>
      </c>
      <c r="C17" s="205"/>
      <c r="D17" s="205"/>
      <c r="E17" s="206"/>
      <c r="F17" s="207"/>
      <c r="G17" s="208">
        <f>SUM(G116)</f>
        <v>0</v>
      </c>
    </row>
    <row r="18" spans="1:8">
      <c r="A18" s="214">
        <v>12</v>
      </c>
      <c r="B18" s="215" t="s">
        <v>437</v>
      </c>
      <c r="C18" s="215"/>
      <c r="D18" s="215"/>
      <c r="E18" s="216"/>
      <c r="F18" s="217"/>
      <c r="G18" s="218">
        <f>SUM(G15:G17)</f>
        <v>0</v>
      </c>
      <c r="H18" s="190">
        <f>SUM(G18:G18)</f>
        <v>0</v>
      </c>
    </row>
    <row r="19" spans="1:8">
      <c r="A19" s="219"/>
      <c r="B19" s="220"/>
      <c r="C19" s="220"/>
      <c r="D19" s="220"/>
      <c r="E19" s="221"/>
      <c r="F19" s="222"/>
      <c r="G19" s="223"/>
    </row>
    <row r="20" spans="1:8">
      <c r="A20" s="204">
        <v>13</v>
      </c>
      <c r="B20" s="205" t="s">
        <v>438</v>
      </c>
      <c r="C20" s="205"/>
      <c r="D20" s="205"/>
      <c r="E20" s="206"/>
      <c r="F20" s="207"/>
      <c r="G20" s="208"/>
    </row>
    <row r="21" spans="1:8">
      <c r="A21" s="204">
        <v>14</v>
      </c>
      <c r="B21" s="205" t="s">
        <v>439</v>
      </c>
      <c r="C21" s="205"/>
      <c r="D21" s="205"/>
      <c r="E21" s="206"/>
      <c r="F21" s="207"/>
      <c r="G21" s="208"/>
    </row>
    <row r="22" spans="1:8" ht="14.4" thickBot="1">
      <c r="A22" s="204">
        <v>16</v>
      </c>
      <c r="B22" s="205" t="s">
        <v>440</v>
      </c>
      <c r="C22" s="205"/>
      <c r="D22" s="205"/>
      <c r="E22" s="206"/>
      <c r="F22" s="207"/>
      <c r="G22" s="208"/>
    </row>
    <row r="23" spans="1:8">
      <c r="A23" s="209">
        <v>18</v>
      </c>
      <c r="B23" s="210" t="s">
        <v>441</v>
      </c>
      <c r="C23" s="210"/>
      <c r="D23" s="210"/>
      <c r="E23" s="211"/>
      <c r="F23" s="212"/>
      <c r="G23" s="213">
        <f>SUM(G18:G22)</f>
        <v>0</v>
      </c>
    </row>
    <row r="24" spans="1:8" ht="14.4" thickBot="1">
      <c r="A24" s="204">
        <v>19</v>
      </c>
      <c r="B24" s="205" t="s">
        <v>442</v>
      </c>
      <c r="C24" s="205"/>
      <c r="D24" s="205"/>
      <c r="E24" s="206">
        <v>21</v>
      </c>
      <c r="F24" s="207">
        <f>SUM(G23:G23)</f>
        <v>0</v>
      </c>
      <c r="G24" s="208">
        <f>E24*F24/100</f>
        <v>0</v>
      </c>
    </row>
    <row r="25" spans="1:8" ht="15" thickTop="1" thickBot="1">
      <c r="A25" s="224">
        <v>20</v>
      </c>
      <c r="B25" s="225" t="s">
        <v>443</v>
      </c>
      <c r="C25" s="225"/>
      <c r="D25" s="225"/>
      <c r="E25" s="226"/>
      <c r="F25" s="227"/>
      <c r="G25" s="228">
        <f>SUM(G23:G24)</f>
        <v>0</v>
      </c>
    </row>
    <row r="28" spans="1:8" ht="21" thickBot="1">
      <c r="A28" s="229" t="s">
        <v>444</v>
      </c>
      <c r="B28" s="229"/>
      <c r="C28" s="229"/>
      <c r="D28" s="229"/>
      <c r="E28" s="229"/>
      <c r="F28" s="229"/>
      <c r="G28" s="229"/>
    </row>
    <row r="29" spans="1:8" ht="14.4" thickBot="1">
      <c r="A29" s="230" t="s">
        <v>423</v>
      </c>
      <c r="B29" s="231" t="s">
        <v>445</v>
      </c>
      <c r="C29" s="232" t="s">
        <v>446</v>
      </c>
      <c r="D29" s="232" t="s">
        <v>447</v>
      </c>
      <c r="E29" s="233" t="s">
        <v>58</v>
      </c>
      <c r="F29" s="233" t="s">
        <v>448</v>
      </c>
      <c r="G29" s="234" t="s">
        <v>449</v>
      </c>
    </row>
    <row r="30" spans="1:8" ht="15.6">
      <c r="A30" s="235" t="s">
        <v>450</v>
      </c>
      <c r="B30" s="236"/>
      <c r="C30" s="237"/>
      <c r="D30" s="237"/>
      <c r="E30" s="238"/>
      <c r="F30" s="238"/>
      <c r="G30" s="239"/>
    </row>
    <row r="31" spans="1:8">
      <c r="A31" s="240">
        <v>1</v>
      </c>
      <c r="B31" s="241">
        <v>712119</v>
      </c>
      <c r="C31" s="242" t="s">
        <v>451</v>
      </c>
      <c r="D31" s="242" t="s">
        <v>452</v>
      </c>
      <c r="E31" s="243">
        <v>1</v>
      </c>
      <c r="F31" s="243"/>
      <c r="G31" s="244">
        <f t="shared" ref="G31:G34" si="0">E31*F31</f>
        <v>0</v>
      </c>
    </row>
    <row r="32" spans="1:8">
      <c r="A32" s="240">
        <v>2</v>
      </c>
      <c r="B32" s="241">
        <v>712119</v>
      </c>
      <c r="C32" s="242" t="s">
        <v>453</v>
      </c>
      <c r="D32" s="242" t="s">
        <v>452</v>
      </c>
      <c r="E32" s="243">
        <v>1</v>
      </c>
      <c r="F32" s="243"/>
      <c r="G32" s="244">
        <f t="shared" si="0"/>
        <v>0</v>
      </c>
    </row>
    <row r="33" spans="1:7">
      <c r="A33" s="240">
        <v>3</v>
      </c>
      <c r="B33" s="241">
        <v>712119</v>
      </c>
      <c r="C33" s="242" t="s">
        <v>454</v>
      </c>
      <c r="D33" s="242" t="s">
        <v>452</v>
      </c>
      <c r="E33" s="243">
        <v>1</v>
      </c>
      <c r="F33" s="243"/>
      <c r="G33" s="244">
        <f t="shared" si="0"/>
        <v>0</v>
      </c>
    </row>
    <row r="34" spans="1:7" ht="14.4" thickBot="1">
      <c r="A34" s="245">
        <v>4</v>
      </c>
      <c r="B34" s="246">
        <v>712119</v>
      </c>
      <c r="C34" s="247" t="s">
        <v>455</v>
      </c>
      <c r="D34" s="247" t="s">
        <v>452</v>
      </c>
      <c r="E34" s="248">
        <v>1</v>
      </c>
      <c r="F34" s="248"/>
      <c r="G34" s="249">
        <f t="shared" si="0"/>
        <v>0</v>
      </c>
    </row>
    <row r="35" spans="1:7">
      <c r="A35" s="250"/>
      <c r="B35" s="251"/>
      <c r="C35" s="252" t="s">
        <v>456</v>
      </c>
      <c r="D35" s="252"/>
      <c r="E35" s="253"/>
      <c r="F35" s="253"/>
      <c r="G35" s="254">
        <f>SUM(G31:G34)</f>
        <v>0</v>
      </c>
    </row>
    <row r="36" spans="1:7" ht="15.6">
      <c r="A36" s="255" t="s">
        <v>457</v>
      </c>
      <c r="B36" s="256"/>
      <c r="C36" s="257"/>
      <c r="D36" s="257"/>
      <c r="E36" s="258"/>
      <c r="F36" s="258"/>
      <c r="G36" s="259"/>
    </row>
    <row r="37" spans="1:7">
      <c r="A37" s="240">
        <v>5</v>
      </c>
      <c r="B37" s="241">
        <v>101105</v>
      </c>
      <c r="C37" s="242" t="s">
        <v>458</v>
      </c>
      <c r="D37" s="242" t="s">
        <v>122</v>
      </c>
      <c r="E37" s="243">
        <v>90</v>
      </c>
      <c r="F37" s="243"/>
      <c r="G37" s="244">
        <f t="shared" ref="G37:G75" si="1">E37*F37</f>
        <v>0</v>
      </c>
    </row>
    <row r="38" spans="1:7">
      <c r="A38" s="240">
        <v>6</v>
      </c>
      <c r="B38" s="241">
        <v>101106</v>
      </c>
      <c r="C38" s="242" t="s">
        <v>459</v>
      </c>
      <c r="D38" s="242" t="s">
        <v>122</v>
      </c>
      <c r="E38" s="243">
        <v>50</v>
      </c>
      <c r="F38" s="243"/>
      <c r="G38" s="244">
        <f t="shared" si="1"/>
        <v>0</v>
      </c>
    </row>
    <row r="39" spans="1:7">
      <c r="A39" s="240">
        <v>7</v>
      </c>
      <c r="B39" s="241">
        <v>101306</v>
      </c>
      <c r="C39" s="242" t="s">
        <v>460</v>
      </c>
      <c r="D39" s="242" t="s">
        <v>122</v>
      </c>
      <c r="E39" s="243">
        <v>30</v>
      </c>
      <c r="F39" s="243"/>
      <c r="G39" s="244">
        <f t="shared" si="1"/>
        <v>0</v>
      </c>
    </row>
    <row r="40" spans="1:7">
      <c r="A40" s="240">
        <v>8</v>
      </c>
      <c r="B40" s="241">
        <v>101307</v>
      </c>
      <c r="C40" s="242" t="s">
        <v>461</v>
      </c>
      <c r="D40" s="242" t="s">
        <v>122</v>
      </c>
      <c r="E40" s="243">
        <v>20</v>
      </c>
      <c r="F40" s="243"/>
      <c r="G40" s="244">
        <f t="shared" si="1"/>
        <v>0</v>
      </c>
    </row>
    <row r="41" spans="1:7">
      <c r="A41" s="240">
        <v>9</v>
      </c>
      <c r="B41" s="241">
        <v>513132</v>
      </c>
      <c r="C41" s="242" t="s">
        <v>462</v>
      </c>
      <c r="D41" s="242" t="s">
        <v>452</v>
      </c>
      <c r="E41" s="243">
        <v>2</v>
      </c>
      <c r="F41" s="243"/>
      <c r="G41" s="244">
        <f t="shared" si="1"/>
        <v>0</v>
      </c>
    </row>
    <row r="42" spans="1:7">
      <c r="A42" s="240">
        <v>10</v>
      </c>
      <c r="B42" s="241">
        <v>513117</v>
      </c>
      <c r="C42" s="242" t="s">
        <v>463</v>
      </c>
      <c r="D42" s="242" t="s">
        <v>452</v>
      </c>
      <c r="E42" s="243">
        <v>10</v>
      </c>
      <c r="F42" s="243"/>
      <c r="G42" s="244">
        <f t="shared" si="1"/>
        <v>0</v>
      </c>
    </row>
    <row r="43" spans="1:7">
      <c r="A43" s="240">
        <v>11</v>
      </c>
      <c r="B43" s="241">
        <v>513135</v>
      </c>
      <c r="C43" s="242" t="s">
        <v>464</v>
      </c>
      <c r="D43" s="242" t="s">
        <v>452</v>
      </c>
      <c r="E43" s="243">
        <v>3</v>
      </c>
      <c r="F43" s="243"/>
      <c r="G43" s="244">
        <f t="shared" si="1"/>
        <v>0</v>
      </c>
    </row>
    <row r="44" spans="1:7">
      <c r="A44" s="240">
        <v>12</v>
      </c>
      <c r="B44" s="241">
        <v>513114</v>
      </c>
      <c r="C44" s="242" t="s">
        <v>465</v>
      </c>
      <c r="D44" s="242" t="s">
        <v>452</v>
      </c>
      <c r="E44" s="243">
        <v>1</v>
      </c>
      <c r="F44" s="243"/>
      <c r="G44" s="244">
        <f t="shared" si="1"/>
        <v>0</v>
      </c>
    </row>
    <row r="45" spans="1:7">
      <c r="A45" s="240">
        <v>13</v>
      </c>
      <c r="B45" s="241">
        <v>311117</v>
      </c>
      <c r="C45" s="242" t="s">
        <v>466</v>
      </c>
      <c r="D45" s="242" t="s">
        <v>452</v>
      </c>
      <c r="E45" s="243">
        <v>3</v>
      </c>
      <c r="F45" s="243"/>
      <c r="G45" s="244">
        <f t="shared" si="1"/>
        <v>0</v>
      </c>
    </row>
    <row r="46" spans="1:7">
      <c r="A46" s="240">
        <v>14</v>
      </c>
      <c r="B46" s="241">
        <v>311115</v>
      </c>
      <c r="C46" s="242" t="s">
        <v>467</v>
      </c>
      <c r="D46" s="242" t="s">
        <v>452</v>
      </c>
      <c r="E46" s="243">
        <v>25</v>
      </c>
      <c r="F46" s="243"/>
      <c r="G46" s="244">
        <f t="shared" si="1"/>
        <v>0</v>
      </c>
    </row>
    <row r="47" spans="1:7">
      <c r="A47" s="240">
        <v>15</v>
      </c>
      <c r="B47" s="241">
        <v>311316</v>
      </c>
      <c r="C47" s="242" t="s">
        <v>468</v>
      </c>
      <c r="D47" s="242" t="s">
        <v>452</v>
      </c>
      <c r="E47" s="243">
        <v>2</v>
      </c>
      <c r="F47" s="243"/>
      <c r="G47" s="244">
        <f t="shared" si="1"/>
        <v>0</v>
      </c>
    </row>
    <row r="48" spans="1:7">
      <c r="A48" s="240">
        <v>16</v>
      </c>
      <c r="B48" s="241">
        <v>311321</v>
      </c>
      <c r="C48" s="242" t="s">
        <v>469</v>
      </c>
      <c r="D48" s="242" t="s">
        <v>452</v>
      </c>
      <c r="E48" s="243">
        <v>1</v>
      </c>
      <c r="F48" s="243"/>
      <c r="G48" s="244">
        <f t="shared" si="1"/>
        <v>0</v>
      </c>
    </row>
    <row r="49" spans="1:7">
      <c r="A49" s="240">
        <v>17</v>
      </c>
      <c r="B49" s="241">
        <v>312111</v>
      </c>
      <c r="C49" s="242" t="s">
        <v>470</v>
      </c>
      <c r="D49" s="242" t="s">
        <v>452</v>
      </c>
      <c r="E49" s="243">
        <v>1</v>
      </c>
      <c r="F49" s="243"/>
      <c r="G49" s="244">
        <f t="shared" si="1"/>
        <v>0</v>
      </c>
    </row>
    <row r="50" spans="1:7">
      <c r="A50" s="240">
        <v>18</v>
      </c>
      <c r="B50" s="241">
        <v>312114</v>
      </c>
      <c r="C50" s="242" t="s">
        <v>471</v>
      </c>
      <c r="D50" s="242" t="s">
        <v>452</v>
      </c>
      <c r="E50" s="243">
        <v>1</v>
      </c>
      <c r="F50" s="243"/>
      <c r="G50" s="244">
        <f t="shared" si="1"/>
        <v>0</v>
      </c>
    </row>
    <row r="51" spans="1:7">
      <c r="A51" s="240">
        <v>19</v>
      </c>
      <c r="B51" s="241">
        <v>322113</v>
      </c>
      <c r="C51" s="242" t="s">
        <v>472</v>
      </c>
      <c r="D51" s="242" t="s">
        <v>122</v>
      </c>
      <c r="E51" s="243">
        <v>10</v>
      </c>
      <c r="F51" s="243"/>
      <c r="G51" s="244">
        <f t="shared" si="1"/>
        <v>0</v>
      </c>
    </row>
    <row r="52" spans="1:7">
      <c r="A52" s="240">
        <v>20</v>
      </c>
      <c r="B52" s="241">
        <v>252</v>
      </c>
      <c r="C52" s="242" t="s">
        <v>473</v>
      </c>
      <c r="D52" s="242" t="s">
        <v>452</v>
      </c>
      <c r="E52" s="243">
        <v>2</v>
      </c>
      <c r="F52" s="243"/>
      <c r="G52" s="244">
        <f t="shared" si="1"/>
        <v>0</v>
      </c>
    </row>
    <row r="53" spans="1:7">
      <c r="A53" s="240">
        <v>21</v>
      </c>
      <c r="B53" s="241">
        <v>321133</v>
      </c>
      <c r="C53" s="242" t="s">
        <v>474</v>
      </c>
      <c r="D53" s="242" t="s">
        <v>122</v>
      </c>
      <c r="E53" s="243">
        <v>30</v>
      </c>
      <c r="F53" s="243"/>
      <c r="G53" s="244">
        <f t="shared" si="1"/>
        <v>0</v>
      </c>
    </row>
    <row r="54" spans="1:7">
      <c r="A54" s="240">
        <v>22</v>
      </c>
      <c r="B54" s="241">
        <v>525115</v>
      </c>
      <c r="C54" s="242" t="s">
        <v>475</v>
      </c>
      <c r="D54" s="242" t="s">
        <v>452</v>
      </c>
      <c r="E54" s="243">
        <v>1</v>
      </c>
      <c r="F54" s="243"/>
      <c r="G54" s="244">
        <f t="shared" si="1"/>
        <v>0</v>
      </c>
    </row>
    <row r="55" spans="1:7">
      <c r="A55" s="240">
        <v>23</v>
      </c>
      <c r="B55" s="241">
        <v>423041</v>
      </c>
      <c r="C55" s="242" t="s">
        <v>476</v>
      </c>
      <c r="D55" s="260"/>
      <c r="E55" s="243">
        <v>10</v>
      </c>
      <c r="F55" s="243"/>
      <c r="G55" s="244">
        <f t="shared" si="1"/>
        <v>0</v>
      </c>
    </row>
    <row r="56" spans="1:7">
      <c r="A56" s="240">
        <v>24</v>
      </c>
      <c r="B56" s="241">
        <v>423011</v>
      </c>
      <c r="C56" s="242" t="s">
        <v>477</v>
      </c>
      <c r="D56" s="242" t="s">
        <v>452</v>
      </c>
      <c r="E56" s="243">
        <v>10</v>
      </c>
      <c r="F56" s="243"/>
      <c r="G56" s="244">
        <f t="shared" si="1"/>
        <v>0</v>
      </c>
    </row>
    <row r="57" spans="1:7">
      <c r="A57" s="240">
        <v>25</v>
      </c>
      <c r="B57" s="241">
        <v>423051</v>
      </c>
      <c r="C57" s="242" t="s">
        <v>478</v>
      </c>
      <c r="D57" s="242" t="s">
        <v>452</v>
      </c>
      <c r="E57" s="243">
        <v>10</v>
      </c>
      <c r="F57" s="243"/>
      <c r="G57" s="244">
        <f t="shared" si="1"/>
        <v>0</v>
      </c>
    </row>
    <row r="58" spans="1:7">
      <c r="A58" s="240">
        <v>26</v>
      </c>
      <c r="B58" s="241">
        <v>425223</v>
      </c>
      <c r="C58" s="242" t="s">
        <v>479</v>
      </c>
      <c r="D58" s="242" t="s">
        <v>452</v>
      </c>
      <c r="E58" s="243">
        <v>1</v>
      </c>
      <c r="F58" s="243"/>
      <c r="G58" s="244">
        <f t="shared" si="1"/>
        <v>0</v>
      </c>
    </row>
    <row r="59" spans="1:7">
      <c r="A59" s="240">
        <v>27</v>
      </c>
      <c r="B59" s="241">
        <v>413030</v>
      </c>
      <c r="C59" s="242" t="s">
        <v>480</v>
      </c>
      <c r="D59" s="260"/>
      <c r="E59" s="243">
        <v>6</v>
      </c>
      <c r="F59" s="243"/>
      <c r="G59" s="244">
        <f t="shared" si="1"/>
        <v>0</v>
      </c>
    </row>
    <row r="60" spans="1:7">
      <c r="A60" s="240">
        <v>28</v>
      </c>
      <c r="B60" s="241">
        <v>413010</v>
      </c>
      <c r="C60" s="242" t="s">
        <v>481</v>
      </c>
      <c r="D60" s="242" t="s">
        <v>452</v>
      </c>
      <c r="E60" s="243">
        <v>6</v>
      </c>
      <c r="F60" s="243"/>
      <c r="G60" s="244">
        <f t="shared" si="1"/>
        <v>0</v>
      </c>
    </row>
    <row r="61" spans="1:7">
      <c r="A61" s="240">
        <v>29</v>
      </c>
      <c r="B61" s="241">
        <v>423051</v>
      </c>
      <c r="C61" s="242" t="s">
        <v>478</v>
      </c>
      <c r="D61" s="242" t="s">
        <v>452</v>
      </c>
      <c r="E61" s="243">
        <v>6</v>
      </c>
      <c r="F61" s="243"/>
      <c r="G61" s="244">
        <f t="shared" si="1"/>
        <v>0</v>
      </c>
    </row>
    <row r="62" spans="1:7">
      <c r="A62" s="240">
        <v>30</v>
      </c>
      <c r="B62" s="241">
        <v>413035</v>
      </c>
      <c r="C62" s="242" t="s">
        <v>482</v>
      </c>
      <c r="D62" s="260"/>
      <c r="E62" s="243">
        <v>1</v>
      </c>
      <c r="F62" s="243"/>
      <c r="G62" s="244">
        <f t="shared" si="1"/>
        <v>0</v>
      </c>
    </row>
    <row r="63" spans="1:7">
      <c r="A63" s="240">
        <v>31</v>
      </c>
      <c r="B63" s="241">
        <v>413015</v>
      </c>
      <c r="C63" s="242" t="s">
        <v>483</v>
      </c>
      <c r="D63" s="242" t="s">
        <v>452</v>
      </c>
      <c r="E63" s="243">
        <v>1</v>
      </c>
      <c r="F63" s="243"/>
      <c r="G63" s="244">
        <f t="shared" si="1"/>
        <v>0</v>
      </c>
    </row>
    <row r="64" spans="1:7">
      <c r="A64" s="240">
        <v>32</v>
      </c>
      <c r="B64" s="241">
        <v>423051</v>
      </c>
      <c r="C64" s="242" t="s">
        <v>478</v>
      </c>
      <c r="D64" s="242" t="s">
        <v>452</v>
      </c>
      <c r="E64" s="243">
        <v>1</v>
      </c>
      <c r="F64" s="243"/>
      <c r="G64" s="244">
        <f t="shared" si="1"/>
        <v>0</v>
      </c>
    </row>
    <row r="65" spans="1:7">
      <c r="A65" s="240">
        <v>33</v>
      </c>
      <c r="B65" s="241">
        <v>413030</v>
      </c>
      <c r="C65" s="242" t="s">
        <v>480</v>
      </c>
      <c r="D65" s="260"/>
      <c r="E65" s="243">
        <v>5</v>
      </c>
      <c r="F65" s="243"/>
      <c r="G65" s="244">
        <f t="shared" si="1"/>
        <v>0</v>
      </c>
    </row>
    <row r="66" spans="1:7">
      <c r="A66" s="240">
        <v>34</v>
      </c>
      <c r="B66" s="241">
        <v>413010</v>
      </c>
      <c r="C66" s="242" t="s">
        <v>481</v>
      </c>
      <c r="D66" s="242" t="s">
        <v>452</v>
      </c>
      <c r="E66" s="243">
        <v>5</v>
      </c>
      <c r="F66" s="243"/>
      <c r="G66" s="244">
        <f t="shared" si="1"/>
        <v>0</v>
      </c>
    </row>
    <row r="67" spans="1:7">
      <c r="A67" s="240">
        <v>35</v>
      </c>
      <c r="B67" s="241">
        <v>423051</v>
      </c>
      <c r="C67" s="242" t="s">
        <v>478</v>
      </c>
      <c r="D67" s="242" t="s">
        <v>452</v>
      </c>
      <c r="E67" s="243">
        <v>5</v>
      </c>
      <c r="F67" s="243"/>
      <c r="G67" s="244">
        <f t="shared" si="1"/>
        <v>0</v>
      </c>
    </row>
    <row r="68" spans="1:7">
      <c r="A68" s="240">
        <v>36</v>
      </c>
      <c r="B68" s="241">
        <v>363011</v>
      </c>
      <c r="C68" s="242" t="s">
        <v>484</v>
      </c>
      <c r="D68" s="242" t="s">
        <v>485</v>
      </c>
      <c r="E68" s="243">
        <v>15</v>
      </c>
      <c r="F68" s="243"/>
      <c r="G68" s="244">
        <f t="shared" si="1"/>
        <v>0</v>
      </c>
    </row>
    <row r="69" spans="1:7">
      <c r="A69" s="240">
        <v>37</v>
      </c>
      <c r="B69" s="241">
        <v>295441</v>
      </c>
      <c r="C69" s="242" t="s">
        <v>486</v>
      </c>
      <c r="D69" s="242" t="s">
        <v>452</v>
      </c>
      <c r="E69" s="243">
        <v>1</v>
      </c>
      <c r="F69" s="243"/>
      <c r="G69" s="244">
        <f t="shared" si="1"/>
        <v>0</v>
      </c>
    </row>
    <row r="70" spans="1:7">
      <c r="A70" s="240">
        <v>38</v>
      </c>
      <c r="B70" s="241">
        <v>295442</v>
      </c>
      <c r="C70" s="242" t="s">
        <v>487</v>
      </c>
      <c r="D70" s="242" t="s">
        <v>452</v>
      </c>
      <c r="E70" s="243">
        <v>1</v>
      </c>
      <c r="F70" s="243"/>
      <c r="G70" s="244">
        <f t="shared" si="1"/>
        <v>0</v>
      </c>
    </row>
    <row r="71" spans="1:7">
      <c r="A71" s="240">
        <v>39</v>
      </c>
      <c r="B71" s="241">
        <v>321132</v>
      </c>
      <c r="C71" s="242" t="s">
        <v>488</v>
      </c>
      <c r="D71" s="242" t="s">
        <v>122</v>
      </c>
      <c r="E71" s="243">
        <v>20</v>
      </c>
      <c r="F71" s="243"/>
      <c r="G71" s="244">
        <f t="shared" si="1"/>
        <v>0</v>
      </c>
    </row>
    <row r="72" spans="1:7">
      <c r="A72" s="240">
        <v>40</v>
      </c>
      <c r="B72" s="241">
        <v>203302</v>
      </c>
      <c r="C72" s="242" t="s">
        <v>489</v>
      </c>
      <c r="D72" s="242" t="s">
        <v>122</v>
      </c>
      <c r="E72" s="243">
        <v>30</v>
      </c>
      <c r="F72" s="243"/>
      <c r="G72" s="244">
        <f t="shared" si="1"/>
        <v>0</v>
      </c>
    </row>
    <row r="73" spans="1:7">
      <c r="A73" s="240">
        <v>41</v>
      </c>
      <c r="B73" s="241">
        <v>204211</v>
      </c>
      <c r="C73" s="242" t="s">
        <v>490</v>
      </c>
      <c r="D73" s="242" t="s">
        <v>122</v>
      </c>
      <c r="E73" s="243">
        <v>15</v>
      </c>
      <c r="F73" s="243"/>
      <c r="G73" s="244">
        <f t="shared" si="1"/>
        <v>0</v>
      </c>
    </row>
    <row r="74" spans="1:7">
      <c r="A74" s="240">
        <v>42</v>
      </c>
      <c r="B74" s="241">
        <v>171107</v>
      </c>
      <c r="C74" s="242" t="s">
        <v>491</v>
      </c>
      <c r="D74" s="242" t="s">
        <v>122</v>
      </c>
      <c r="E74" s="243">
        <v>25</v>
      </c>
      <c r="F74" s="243"/>
      <c r="G74" s="244">
        <f t="shared" si="1"/>
        <v>0</v>
      </c>
    </row>
    <row r="75" spans="1:7" ht="14.4" thickBot="1">
      <c r="A75" s="245">
        <v>43</v>
      </c>
      <c r="B75" s="246">
        <v>101005</v>
      </c>
      <c r="C75" s="247" t="s">
        <v>492</v>
      </c>
      <c r="D75" s="247" t="s">
        <v>122</v>
      </c>
      <c r="E75" s="248">
        <v>10</v>
      </c>
      <c r="F75" s="248"/>
      <c r="G75" s="249">
        <f t="shared" si="1"/>
        <v>0</v>
      </c>
    </row>
    <row r="76" spans="1:7">
      <c r="A76" s="250"/>
      <c r="B76" s="251"/>
      <c r="C76" s="252" t="s">
        <v>456</v>
      </c>
      <c r="D76" s="252"/>
      <c r="E76" s="253"/>
      <c r="F76" s="253"/>
      <c r="G76" s="254">
        <f>SUM(G37:G75)</f>
        <v>0</v>
      </c>
    </row>
    <row r="77" spans="1:7" ht="15.6">
      <c r="A77" s="255" t="s">
        <v>385</v>
      </c>
      <c r="B77" s="256"/>
      <c r="C77" s="257"/>
      <c r="D77" s="257"/>
      <c r="E77" s="258"/>
      <c r="F77" s="258"/>
      <c r="G77" s="259"/>
    </row>
    <row r="78" spans="1:7">
      <c r="A78" s="240">
        <v>44</v>
      </c>
      <c r="B78" s="241">
        <v>210190002</v>
      </c>
      <c r="C78" s="242" t="s">
        <v>493</v>
      </c>
      <c r="D78" s="242" t="s">
        <v>452</v>
      </c>
      <c r="E78" s="243">
        <v>1</v>
      </c>
      <c r="F78" s="243"/>
      <c r="G78" s="244">
        <f t="shared" ref="G78:G112" si="2">E78*F78</f>
        <v>0</v>
      </c>
    </row>
    <row r="79" spans="1:7">
      <c r="A79" s="240">
        <v>45</v>
      </c>
      <c r="B79" s="241">
        <v>210800103</v>
      </c>
      <c r="C79" s="242" t="s">
        <v>494</v>
      </c>
      <c r="D79" s="242" t="s">
        <v>122</v>
      </c>
      <c r="E79" s="243">
        <v>90</v>
      </c>
      <c r="F79" s="243"/>
      <c r="G79" s="244">
        <f t="shared" si="2"/>
        <v>0</v>
      </c>
    </row>
    <row r="80" spans="1:7">
      <c r="A80" s="240">
        <v>46</v>
      </c>
      <c r="B80" s="241">
        <v>210800103</v>
      </c>
      <c r="C80" s="242" t="s">
        <v>494</v>
      </c>
      <c r="D80" s="242" t="s">
        <v>122</v>
      </c>
      <c r="E80" s="243">
        <v>50</v>
      </c>
      <c r="F80" s="243"/>
      <c r="G80" s="244">
        <f t="shared" si="2"/>
        <v>0</v>
      </c>
    </row>
    <row r="81" spans="1:7">
      <c r="A81" s="240">
        <v>47</v>
      </c>
      <c r="B81" s="241">
        <v>210800112</v>
      </c>
      <c r="C81" s="242" t="s">
        <v>495</v>
      </c>
      <c r="D81" s="242" t="s">
        <v>122</v>
      </c>
      <c r="E81" s="243">
        <v>30</v>
      </c>
      <c r="F81" s="243"/>
      <c r="G81" s="244">
        <f t="shared" si="2"/>
        <v>0</v>
      </c>
    </row>
    <row r="82" spans="1:7">
      <c r="A82" s="240">
        <v>48</v>
      </c>
      <c r="B82" s="241">
        <v>210800112</v>
      </c>
      <c r="C82" s="242" t="s">
        <v>495</v>
      </c>
      <c r="D82" s="242" t="s">
        <v>122</v>
      </c>
      <c r="E82" s="243">
        <v>20</v>
      </c>
      <c r="F82" s="243"/>
      <c r="G82" s="244">
        <f t="shared" si="2"/>
        <v>0</v>
      </c>
    </row>
    <row r="83" spans="1:7">
      <c r="A83" s="240">
        <v>49</v>
      </c>
      <c r="B83" s="241">
        <v>210201002</v>
      </c>
      <c r="C83" s="261" t="s">
        <v>496</v>
      </c>
      <c r="D83" s="242" t="s">
        <v>452</v>
      </c>
      <c r="E83" s="243">
        <v>18</v>
      </c>
      <c r="F83" s="243"/>
      <c r="G83" s="244">
        <f t="shared" si="2"/>
        <v>0</v>
      </c>
    </row>
    <row r="84" spans="1:7">
      <c r="A84" s="240">
        <v>50</v>
      </c>
      <c r="B84" s="241">
        <v>210100001</v>
      </c>
      <c r="C84" s="242" t="s">
        <v>497</v>
      </c>
      <c r="D84" s="242" t="s">
        <v>452</v>
      </c>
      <c r="E84" s="243">
        <v>30</v>
      </c>
      <c r="F84" s="243"/>
      <c r="G84" s="244">
        <f t="shared" si="2"/>
        <v>0</v>
      </c>
    </row>
    <row r="85" spans="1:7">
      <c r="A85" s="240">
        <v>51</v>
      </c>
      <c r="B85" s="241">
        <v>210100002</v>
      </c>
      <c r="C85" s="242" t="s">
        <v>498</v>
      </c>
      <c r="D85" s="242" t="s">
        <v>452</v>
      </c>
      <c r="E85" s="243">
        <v>8</v>
      </c>
      <c r="F85" s="243"/>
      <c r="G85" s="244">
        <f t="shared" si="2"/>
        <v>0</v>
      </c>
    </row>
    <row r="86" spans="1:7">
      <c r="A86" s="240">
        <v>52</v>
      </c>
      <c r="B86" s="241">
        <v>210100351</v>
      </c>
      <c r="C86" s="242" t="s">
        <v>499</v>
      </c>
      <c r="D86" s="242" t="s">
        <v>452</v>
      </c>
      <c r="E86" s="243">
        <v>10</v>
      </c>
      <c r="F86" s="243"/>
      <c r="G86" s="244">
        <f t="shared" si="2"/>
        <v>0</v>
      </c>
    </row>
    <row r="87" spans="1:7">
      <c r="A87" s="240">
        <v>53</v>
      </c>
      <c r="B87" s="241">
        <v>210100352</v>
      </c>
      <c r="C87" s="242" t="s">
        <v>500</v>
      </c>
      <c r="D87" s="242" t="s">
        <v>452</v>
      </c>
      <c r="E87" s="243">
        <v>1</v>
      </c>
      <c r="F87" s="243"/>
      <c r="G87" s="244">
        <f t="shared" si="2"/>
        <v>0</v>
      </c>
    </row>
    <row r="88" spans="1:7">
      <c r="A88" s="240">
        <v>54</v>
      </c>
      <c r="B88" s="241">
        <v>210010301</v>
      </c>
      <c r="C88" s="242" t="s">
        <v>501</v>
      </c>
      <c r="D88" s="242" t="s">
        <v>452</v>
      </c>
      <c r="E88" s="243">
        <v>25</v>
      </c>
      <c r="F88" s="243"/>
      <c r="G88" s="244">
        <f t="shared" si="2"/>
        <v>0</v>
      </c>
    </row>
    <row r="89" spans="1:7">
      <c r="A89" s="240">
        <v>55</v>
      </c>
      <c r="B89" s="241">
        <v>210010321</v>
      </c>
      <c r="C89" s="242" t="s">
        <v>502</v>
      </c>
      <c r="D89" s="242" t="s">
        <v>452</v>
      </c>
      <c r="E89" s="243">
        <v>3</v>
      </c>
      <c r="F89" s="243"/>
      <c r="G89" s="244">
        <f t="shared" si="2"/>
        <v>0</v>
      </c>
    </row>
    <row r="90" spans="1:7">
      <c r="A90" s="240">
        <v>56</v>
      </c>
      <c r="B90" s="241">
        <v>210010301</v>
      </c>
      <c r="C90" s="242" t="s">
        <v>501</v>
      </c>
      <c r="D90" s="242" t="s">
        <v>452</v>
      </c>
      <c r="E90" s="243">
        <v>4</v>
      </c>
      <c r="F90" s="243"/>
      <c r="G90" s="244">
        <f t="shared" si="2"/>
        <v>0</v>
      </c>
    </row>
    <row r="91" spans="1:7">
      <c r="A91" s="240">
        <v>57</v>
      </c>
      <c r="B91" s="241">
        <v>210010322</v>
      </c>
      <c r="C91" s="242" t="s">
        <v>503</v>
      </c>
      <c r="D91" s="242" t="s">
        <v>452</v>
      </c>
      <c r="E91" s="243">
        <v>2</v>
      </c>
      <c r="F91" s="243"/>
      <c r="G91" s="244">
        <f t="shared" si="2"/>
        <v>0</v>
      </c>
    </row>
    <row r="92" spans="1:7">
      <c r="A92" s="240">
        <v>58</v>
      </c>
      <c r="B92" s="241">
        <v>210010313</v>
      </c>
      <c r="C92" s="242" t="s">
        <v>504</v>
      </c>
      <c r="D92" s="242" t="s">
        <v>452</v>
      </c>
      <c r="E92" s="243">
        <v>1</v>
      </c>
      <c r="F92" s="243"/>
      <c r="G92" s="244">
        <f t="shared" si="2"/>
        <v>0</v>
      </c>
    </row>
    <row r="93" spans="1:7">
      <c r="A93" s="240">
        <v>59</v>
      </c>
      <c r="B93" s="241">
        <v>210010451</v>
      </c>
      <c r="C93" s="242" t="s">
        <v>505</v>
      </c>
      <c r="D93" s="242" t="s">
        <v>452</v>
      </c>
      <c r="E93" s="243">
        <v>1</v>
      </c>
      <c r="F93" s="243"/>
      <c r="G93" s="244">
        <f t="shared" si="2"/>
        <v>0</v>
      </c>
    </row>
    <row r="94" spans="1:7">
      <c r="A94" s="240">
        <v>60</v>
      </c>
      <c r="B94" s="241">
        <v>210010452</v>
      </c>
      <c r="C94" s="242" t="s">
        <v>506</v>
      </c>
      <c r="D94" s="242" t="s">
        <v>452</v>
      </c>
      <c r="E94" s="243">
        <v>1</v>
      </c>
      <c r="F94" s="243"/>
      <c r="G94" s="244">
        <f t="shared" si="2"/>
        <v>0</v>
      </c>
    </row>
    <row r="95" spans="1:7">
      <c r="A95" s="240">
        <v>61</v>
      </c>
      <c r="B95" s="241">
        <v>210010022</v>
      </c>
      <c r="C95" s="242" t="s">
        <v>507</v>
      </c>
      <c r="D95" s="242" t="s">
        <v>122</v>
      </c>
      <c r="E95" s="243">
        <v>10</v>
      </c>
      <c r="F95" s="243"/>
      <c r="G95" s="244">
        <f t="shared" si="2"/>
        <v>0</v>
      </c>
    </row>
    <row r="96" spans="1:7">
      <c r="A96" s="240">
        <v>62</v>
      </c>
      <c r="B96" s="241">
        <v>210020652</v>
      </c>
      <c r="C96" s="242" t="s">
        <v>508</v>
      </c>
      <c r="D96" s="242" t="s">
        <v>452</v>
      </c>
      <c r="E96" s="243">
        <v>1</v>
      </c>
      <c r="F96" s="243"/>
      <c r="G96" s="244">
        <f t="shared" si="2"/>
        <v>0</v>
      </c>
    </row>
    <row r="97" spans="1:7">
      <c r="A97" s="240">
        <v>63</v>
      </c>
      <c r="B97" s="241">
        <v>210020952</v>
      </c>
      <c r="C97" s="242" t="s">
        <v>509</v>
      </c>
      <c r="D97" s="242" t="s">
        <v>452</v>
      </c>
      <c r="E97" s="243">
        <v>2</v>
      </c>
      <c r="F97" s="243"/>
      <c r="G97" s="244">
        <f t="shared" si="2"/>
        <v>0</v>
      </c>
    </row>
    <row r="98" spans="1:7">
      <c r="A98" s="240">
        <v>64</v>
      </c>
      <c r="B98" s="241">
        <v>210010002</v>
      </c>
      <c r="C98" s="242" t="s">
        <v>510</v>
      </c>
      <c r="D98" s="242" t="s">
        <v>122</v>
      </c>
      <c r="E98" s="243">
        <v>30</v>
      </c>
      <c r="F98" s="243"/>
      <c r="G98" s="244">
        <f t="shared" si="2"/>
        <v>0</v>
      </c>
    </row>
    <row r="99" spans="1:7">
      <c r="A99" s="240">
        <v>66</v>
      </c>
      <c r="B99" s="241">
        <v>210111011</v>
      </c>
      <c r="C99" s="242" t="s">
        <v>511</v>
      </c>
      <c r="D99" s="242" t="s">
        <v>452</v>
      </c>
      <c r="E99" s="243">
        <v>10</v>
      </c>
      <c r="F99" s="243"/>
      <c r="G99" s="244">
        <f t="shared" si="2"/>
        <v>0</v>
      </c>
    </row>
    <row r="100" spans="1:7">
      <c r="A100" s="240">
        <v>67</v>
      </c>
      <c r="B100" s="241">
        <v>210111106</v>
      </c>
      <c r="C100" s="242" t="s">
        <v>512</v>
      </c>
      <c r="D100" s="242" t="s">
        <v>452</v>
      </c>
      <c r="E100" s="243">
        <v>1</v>
      </c>
      <c r="F100" s="243"/>
      <c r="G100" s="244">
        <f t="shared" si="2"/>
        <v>0</v>
      </c>
    </row>
    <row r="101" spans="1:7">
      <c r="A101" s="240">
        <v>68</v>
      </c>
      <c r="B101" s="241">
        <v>210110045</v>
      </c>
      <c r="C101" s="242" t="s">
        <v>513</v>
      </c>
      <c r="D101" s="242" t="s">
        <v>452</v>
      </c>
      <c r="E101" s="243">
        <v>6</v>
      </c>
      <c r="F101" s="243"/>
      <c r="G101" s="244">
        <f t="shared" si="2"/>
        <v>0</v>
      </c>
    </row>
    <row r="102" spans="1:7">
      <c r="A102" s="240">
        <v>69</v>
      </c>
      <c r="B102" s="241">
        <v>210110043</v>
      </c>
      <c r="C102" s="242" t="s">
        <v>514</v>
      </c>
      <c r="D102" s="242" t="s">
        <v>452</v>
      </c>
      <c r="E102" s="243">
        <v>1</v>
      </c>
      <c r="F102" s="243"/>
      <c r="G102" s="244">
        <f t="shared" si="2"/>
        <v>0</v>
      </c>
    </row>
    <row r="103" spans="1:7">
      <c r="A103" s="240">
        <v>70</v>
      </c>
      <c r="B103" s="241">
        <v>210110045</v>
      </c>
      <c r="C103" s="242" t="s">
        <v>513</v>
      </c>
      <c r="D103" s="242" t="s">
        <v>452</v>
      </c>
      <c r="E103" s="243">
        <v>5</v>
      </c>
      <c r="F103" s="243"/>
      <c r="G103" s="244">
        <f t="shared" si="2"/>
        <v>0</v>
      </c>
    </row>
    <row r="104" spans="1:7">
      <c r="A104" s="240">
        <v>71</v>
      </c>
      <c r="B104" s="241">
        <v>210020133</v>
      </c>
      <c r="C104" s="242" t="s">
        <v>515</v>
      </c>
      <c r="D104" s="242" t="s">
        <v>122</v>
      </c>
      <c r="E104" s="243">
        <v>15</v>
      </c>
      <c r="F104" s="243"/>
      <c r="G104" s="244">
        <f t="shared" si="2"/>
        <v>0</v>
      </c>
    </row>
    <row r="105" spans="1:7">
      <c r="A105" s="240">
        <v>72</v>
      </c>
      <c r="B105" s="241">
        <v>210220321</v>
      </c>
      <c r="C105" s="242" t="s">
        <v>516</v>
      </c>
      <c r="D105" s="242" t="s">
        <v>452</v>
      </c>
      <c r="E105" s="243">
        <v>1</v>
      </c>
      <c r="F105" s="243"/>
      <c r="G105" s="244">
        <f t="shared" si="2"/>
        <v>0</v>
      </c>
    </row>
    <row r="106" spans="1:7">
      <c r="A106" s="240">
        <v>73</v>
      </c>
      <c r="B106" s="241">
        <v>210010002</v>
      </c>
      <c r="C106" s="242" t="s">
        <v>510</v>
      </c>
      <c r="D106" s="242" t="s">
        <v>122</v>
      </c>
      <c r="E106" s="243">
        <v>20</v>
      </c>
      <c r="F106" s="243"/>
      <c r="G106" s="244">
        <f t="shared" si="2"/>
        <v>0</v>
      </c>
    </row>
    <row r="107" spans="1:7">
      <c r="A107" s="240">
        <v>74</v>
      </c>
      <c r="B107" s="241">
        <v>210850030</v>
      </c>
      <c r="C107" s="242" t="s">
        <v>517</v>
      </c>
      <c r="D107" s="242" t="s">
        <v>122</v>
      </c>
      <c r="E107" s="243">
        <v>30</v>
      </c>
      <c r="F107" s="243"/>
      <c r="G107" s="244">
        <f t="shared" si="2"/>
        <v>0</v>
      </c>
    </row>
    <row r="108" spans="1:7">
      <c r="A108" s="240">
        <v>75</v>
      </c>
      <c r="B108" s="241">
        <v>210860281</v>
      </c>
      <c r="C108" s="242" t="s">
        <v>518</v>
      </c>
      <c r="D108" s="242" t="s">
        <v>122</v>
      </c>
      <c r="E108" s="243">
        <v>15</v>
      </c>
      <c r="F108" s="243"/>
      <c r="G108" s="244">
        <f t="shared" si="2"/>
        <v>0</v>
      </c>
    </row>
    <row r="109" spans="1:7">
      <c r="A109" s="240">
        <v>76</v>
      </c>
      <c r="B109" s="241">
        <v>210100002</v>
      </c>
      <c r="C109" s="242" t="s">
        <v>498</v>
      </c>
      <c r="D109" s="242" t="s">
        <v>452</v>
      </c>
      <c r="E109" s="243">
        <v>15</v>
      </c>
      <c r="F109" s="243"/>
      <c r="G109" s="244">
        <f t="shared" si="2"/>
        <v>0</v>
      </c>
    </row>
    <row r="110" spans="1:7">
      <c r="A110" s="240">
        <v>77</v>
      </c>
      <c r="B110" s="241">
        <v>210100001</v>
      </c>
      <c r="C110" s="242" t="s">
        <v>497</v>
      </c>
      <c r="D110" s="242" t="s">
        <v>452</v>
      </c>
      <c r="E110" s="243">
        <v>210</v>
      </c>
      <c r="F110" s="243"/>
      <c r="G110" s="244">
        <f t="shared" si="2"/>
        <v>0</v>
      </c>
    </row>
    <row r="111" spans="1:7">
      <c r="A111" s="240">
        <v>78</v>
      </c>
      <c r="B111" s="241">
        <v>210800851</v>
      </c>
      <c r="C111" s="242" t="s">
        <v>519</v>
      </c>
      <c r="D111" s="242" t="s">
        <v>122</v>
      </c>
      <c r="E111" s="243">
        <v>25</v>
      </c>
      <c r="F111" s="243"/>
      <c r="G111" s="244">
        <f t="shared" si="2"/>
        <v>0</v>
      </c>
    </row>
    <row r="112" spans="1:7" ht="14.4" thickBot="1">
      <c r="A112" s="245">
        <v>79</v>
      </c>
      <c r="B112" s="246">
        <v>210810048</v>
      </c>
      <c r="C112" s="247" t="s">
        <v>520</v>
      </c>
      <c r="D112" s="247" t="s">
        <v>122</v>
      </c>
      <c r="E112" s="248">
        <v>10</v>
      </c>
      <c r="F112" s="248"/>
      <c r="G112" s="249">
        <f t="shared" si="2"/>
        <v>0</v>
      </c>
    </row>
    <row r="113" spans="1:7">
      <c r="A113" s="250"/>
      <c r="B113" s="251"/>
      <c r="C113" s="252" t="s">
        <v>456</v>
      </c>
      <c r="D113" s="252"/>
      <c r="E113" s="253"/>
      <c r="F113" s="253"/>
      <c r="G113" s="254">
        <f>SUM(G78:G112)</f>
        <v>0</v>
      </c>
    </row>
    <row r="114" spans="1:7" ht="15.6">
      <c r="A114" s="255" t="s">
        <v>521</v>
      </c>
      <c r="B114" s="256"/>
      <c r="C114" s="257"/>
      <c r="D114" s="257"/>
      <c r="E114" s="258"/>
      <c r="F114" s="258"/>
      <c r="G114" s="259"/>
    </row>
    <row r="115" spans="1:7">
      <c r="A115" s="240">
        <v>80</v>
      </c>
      <c r="B115" s="241">
        <v>218009001</v>
      </c>
      <c r="C115" s="242" t="s">
        <v>522</v>
      </c>
      <c r="D115" s="242" t="s">
        <v>452</v>
      </c>
      <c r="E115" s="243">
        <v>18</v>
      </c>
      <c r="F115" s="243"/>
      <c r="G115" s="244">
        <f t="shared" ref="G115" si="3">E115*F115</f>
        <v>0</v>
      </c>
    </row>
    <row r="116" spans="1:7" ht="14.4" thickBot="1">
      <c r="A116" s="262"/>
      <c r="B116" s="263"/>
      <c r="C116" s="264" t="s">
        <v>456</v>
      </c>
      <c r="D116" s="264"/>
      <c r="E116" s="265"/>
      <c r="F116" s="265"/>
      <c r="G116" s="266">
        <f>SUM(G115:G115)</f>
        <v>0</v>
      </c>
    </row>
    <row r="117" spans="1:7">
      <c r="B117" s="191" t="s">
        <v>523</v>
      </c>
    </row>
    <row r="118" spans="1:7">
      <c r="B118" s="191" t="s">
        <v>524</v>
      </c>
    </row>
    <row r="119" spans="1:7">
      <c r="B119" s="191" t="s">
        <v>525</v>
      </c>
    </row>
  </sheetData>
  <pageMargins left="0.31496062992125984" right="0.27559055118110237" top="0.78740157480314965" bottom="0.78740157480314965" header="0.31496062992125984" footer="0.31496062992125984"/>
  <pageSetup paperSize="9" orientation="portrait" r:id="rId1"/>
  <headerFooter>
    <oddFooter>&amp;C&amp;P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zoomScaleNormal="100" workbookViewId="0">
      <selection activeCell="J84" sqref="J84"/>
    </sheetView>
  </sheetViews>
  <sheetFormatPr defaultRowHeight="13.2"/>
  <cols>
    <col min="1" max="1" width="9.109375" style="353" customWidth="1"/>
    <col min="2" max="2" width="60.6640625" style="268" customWidth="1"/>
    <col min="3" max="4" width="7.6640625" style="268" customWidth="1"/>
    <col min="5" max="5" width="8.88671875" style="268"/>
    <col min="6" max="6" width="11.6640625" style="268" bestFit="1" customWidth="1"/>
    <col min="7" max="256" width="8.88671875" style="268"/>
    <col min="257" max="257" width="9.109375" style="268" customWidth="1"/>
    <col min="258" max="258" width="60.6640625" style="268" customWidth="1"/>
    <col min="259" max="260" width="7.6640625" style="268" customWidth="1"/>
    <col min="261" max="261" width="8.88671875" style="268"/>
    <col min="262" max="262" width="11.6640625" style="268" bestFit="1" customWidth="1"/>
    <col min="263" max="512" width="8.88671875" style="268"/>
    <col min="513" max="513" width="9.109375" style="268" customWidth="1"/>
    <col min="514" max="514" width="60.6640625" style="268" customWidth="1"/>
    <col min="515" max="516" width="7.6640625" style="268" customWidth="1"/>
    <col min="517" max="517" width="8.88671875" style="268"/>
    <col min="518" max="518" width="11.6640625" style="268" bestFit="1" customWidth="1"/>
    <col min="519" max="768" width="8.88671875" style="268"/>
    <col min="769" max="769" width="9.109375" style="268" customWidth="1"/>
    <col min="770" max="770" width="60.6640625" style="268" customWidth="1"/>
    <col min="771" max="772" width="7.6640625" style="268" customWidth="1"/>
    <col min="773" max="773" width="8.88671875" style="268"/>
    <col min="774" max="774" width="11.6640625" style="268" bestFit="1" customWidth="1"/>
    <col min="775" max="1024" width="8.88671875" style="268"/>
    <col min="1025" max="1025" width="9.109375" style="268" customWidth="1"/>
    <col min="1026" max="1026" width="60.6640625" style="268" customWidth="1"/>
    <col min="1027" max="1028" width="7.6640625" style="268" customWidth="1"/>
    <col min="1029" max="1029" width="8.88671875" style="268"/>
    <col min="1030" max="1030" width="11.6640625" style="268" bestFit="1" customWidth="1"/>
    <col min="1031" max="1280" width="8.88671875" style="268"/>
    <col min="1281" max="1281" width="9.109375" style="268" customWidth="1"/>
    <col min="1282" max="1282" width="60.6640625" style="268" customWidth="1"/>
    <col min="1283" max="1284" width="7.6640625" style="268" customWidth="1"/>
    <col min="1285" max="1285" width="8.88671875" style="268"/>
    <col min="1286" max="1286" width="11.6640625" style="268" bestFit="1" customWidth="1"/>
    <col min="1287" max="1536" width="8.88671875" style="268"/>
    <col min="1537" max="1537" width="9.109375" style="268" customWidth="1"/>
    <col min="1538" max="1538" width="60.6640625" style="268" customWidth="1"/>
    <col min="1539" max="1540" width="7.6640625" style="268" customWidth="1"/>
    <col min="1541" max="1541" width="8.88671875" style="268"/>
    <col min="1542" max="1542" width="11.6640625" style="268" bestFit="1" customWidth="1"/>
    <col min="1543" max="1792" width="8.88671875" style="268"/>
    <col min="1793" max="1793" width="9.109375" style="268" customWidth="1"/>
    <col min="1794" max="1794" width="60.6640625" style="268" customWidth="1"/>
    <col min="1795" max="1796" width="7.6640625" style="268" customWidth="1"/>
    <col min="1797" max="1797" width="8.88671875" style="268"/>
    <col min="1798" max="1798" width="11.6640625" style="268" bestFit="1" customWidth="1"/>
    <col min="1799" max="2048" width="8.88671875" style="268"/>
    <col min="2049" max="2049" width="9.109375" style="268" customWidth="1"/>
    <col min="2050" max="2050" width="60.6640625" style="268" customWidth="1"/>
    <col min="2051" max="2052" width="7.6640625" style="268" customWidth="1"/>
    <col min="2053" max="2053" width="8.88671875" style="268"/>
    <col min="2054" max="2054" width="11.6640625" style="268" bestFit="1" customWidth="1"/>
    <col min="2055" max="2304" width="8.88671875" style="268"/>
    <col min="2305" max="2305" width="9.109375" style="268" customWidth="1"/>
    <col min="2306" max="2306" width="60.6640625" style="268" customWidth="1"/>
    <col min="2307" max="2308" width="7.6640625" style="268" customWidth="1"/>
    <col min="2309" max="2309" width="8.88671875" style="268"/>
    <col min="2310" max="2310" width="11.6640625" style="268" bestFit="1" customWidth="1"/>
    <col min="2311" max="2560" width="8.88671875" style="268"/>
    <col min="2561" max="2561" width="9.109375" style="268" customWidth="1"/>
    <col min="2562" max="2562" width="60.6640625" style="268" customWidth="1"/>
    <col min="2563" max="2564" width="7.6640625" style="268" customWidth="1"/>
    <col min="2565" max="2565" width="8.88671875" style="268"/>
    <col min="2566" max="2566" width="11.6640625" style="268" bestFit="1" customWidth="1"/>
    <col min="2567" max="2816" width="8.88671875" style="268"/>
    <col min="2817" max="2817" width="9.109375" style="268" customWidth="1"/>
    <col min="2818" max="2818" width="60.6640625" style="268" customWidth="1"/>
    <col min="2819" max="2820" width="7.6640625" style="268" customWidth="1"/>
    <col min="2821" max="2821" width="8.88671875" style="268"/>
    <col min="2822" max="2822" width="11.6640625" style="268" bestFit="1" customWidth="1"/>
    <col min="2823" max="3072" width="8.88671875" style="268"/>
    <col min="3073" max="3073" width="9.109375" style="268" customWidth="1"/>
    <col min="3074" max="3074" width="60.6640625" style="268" customWidth="1"/>
    <col min="3075" max="3076" width="7.6640625" style="268" customWidth="1"/>
    <col min="3077" max="3077" width="8.88671875" style="268"/>
    <col min="3078" max="3078" width="11.6640625" style="268" bestFit="1" customWidth="1"/>
    <col min="3079" max="3328" width="8.88671875" style="268"/>
    <col min="3329" max="3329" width="9.109375" style="268" customWidth="1"/>
    <col min="3330" max="3330" width="60.6640625" style="268" customWidth="1"/>
    <col min="3331" max="3332" width="7.6640625" style="268" customWidth="1"/>
    <col min="3333" max="3333" width="8.88671875" style="268"/>
    <col min="3334" max="3334" width="11.6640625" style="268" bestFit="1" customWidth="1"/>
    <col min="3335" max="3584" width="8.88671875" style="268"/>
    <col min="3585" max="3585" width="9.109375" style="268" customWidth="1"/>
    <col min="3586" max="3586" width="60.6640625" style="268" customWidth="1"/>
    <col min="3587" max="3588" width="7.6640625" style="268" customWidth="1"/>
    <col min="3589" max="3589" width="8.88671875" style="268"/>
    <col min="3590" max="3590" width="11.6640625" style="268" bestFit="1" customWidth="1"/>
    <col min="3591" max="3840" width="8.88671875" style="268"/>
    <col min="3841" max="3841" width="9.109375" style="268" customWidth="1"/>
    <col min="3842" max="3842" width="60.6640625" style="268" customWidth="1"/>
    <col min="3843" max="3844" width="7.6640625" style="268" customWidth="1"/>
    <col min="3845" max="3845" width="8.88671875" style="268"/>
    <col min="3846" max="3846" width="11.6640625" style="268" bestFit="1" customWidth="1"/>
    <col min="3847" max="4096" width="8.88671875" style="268"/>
    <col min="4097" max="4097" width="9.109375" style="268" customWidth="1"/>
    <col min="4098" max="4098" width="60.6640625" style="268" customWidth="1"/>
    <col min="4099" max="4100" width="7.6640625" style="268" customWidth="1"/>
    <col min="4101" max="4101" width="8.88671875" style="268"/>
    <col min="4102" max="4102" width="11.6640625" style="268" bestFit="1" customWidth="1"/>
    <col min="4103" max="4352" width="8.88671875" style="268"/>
    <col min="4353" max="4353" width="9.109375" style="268" customWidth="1"/>
    <col min="4354" max="4354" width="60.6640625" style="268" customWidth="1"/>
    <col min="4355" max="4356" width="7.6640625" style="268" customWidth="1"/>
    <col min="4357" max="4357" width="8.88671875" style="268"/>
    <col min="4358" max="4358" width="11.6640625" style="268" bestFit="1" customWidth="1"/>
    <col min="4359" max="4608" width="8.88671875" style="268"/>
    <col min="4609" max="4609" width="9.109375" style="268" customWidth="1"/>
    <col min="4610" max="4610" width="60.6640625" style="268" customWidth="1"/>
    <col min="4611" max="4612" width="7.6640625" style="268" customWidth="1"/>
    <col min="4613" max="4613" width="8.88671875" style="268"/>
    <col min="4614" max="4614" width="11.6640625" style="268" bestFit="1" customWidth="1"/>
    <col min="4615" max="4864" width="8.88671875" style="268"/>
    <col min="4865" max="4865" width="9.109375" style="268" customWidth="1"/>
    <col min="4866" max="4866" width="60.6640625" style="268" customWidth="1"/>
    <col min="4867" max="4868" width="7.6640625" style="268" customWidth="1"/>
    <col min="4869" max="4869" width="8.88671875" style="268"/>
    <col min="4870" max="4870" width="11.6640625" style="268" bestFit="1" customWidth="1"/>
    <col min="4871" max="5120" width="8.88671875" style="268"/>
    <col min="5121" max="5121" width="9.109375" style="268" customWidth="1"/>
    <col min="5122" max="5122" width="60.6640625" style="268" customWidth="1"/>
    <col min="5123" max="5124" width="7.6640625" style="268" customWidth="1"/>
    <col min="5125" max="5125" width="8.88671875" style="268"/>
    <col min="5126" max="5126" width="11.6640625" style="268" bestFit="1" customWidth="1"/>
    <col min="5127" max="5376" width="8.88671875" style="268"/>
    <col min="5377" max="5377" width="9.109375" style="268" customWidth="1"/>
    <col min="5378" max="5378" width="60.6640625" style="268" customWidth="1"/>
    <col min="5379" max="5380" width="7.6640625" style="268" customWidth="1"/>
    <col min="5381" max="5381" width="8.88671875" style="268"/>
    <col min="5382" max="5382" width="11.6640625" style="268" bestFit="1" customWidth="1"/>
    <col min="5383" max="5632" width="8.88671875" style="268"/>
    <col min="5633" max="5633" width="9.109375" style="268" customWidth="1"/>
    <col min="5634" max="5634" width="60.6640625" style="268" customWidth="1"/>
    <col min="5635" max="5636" width="7.6640625" style="268" customWidth="1"/>
    <col min="5637" max="5637" width="8.88671875" style="268"/>
    <col min="5638" max="5638" width="11.6640625" style="268" bestFit="1" customWidth="1"/>
    <col min="5639" max="5888" width="8.88671875" style="268"/>
    <col min="5889" max="5889" width="9.109375" style="268" customWidth="1"/>
    <col min="5890" max="5890" width="60.6640625" style="268" customWidth="1"/>
    <col min="5891" max="5892" width="7.6640625" style="268" customWidth="1"/>
    <col min="5893" max="5893" width="8.88671875" style="268"/>
    <col min="5894" max="5894" width="11.6640625" style="268" bestFit="1" customWidth="1"/>
    <col min="5895" max="6144" width="8.88671875" style="268"/>
    <col min="6145" max="6145" width="9.109375" style="268" customWidth="1"/>
    <col min="6146" max="6146" width="60.6640625" style="268" customWidth="1"/>
    <col min="6147" max="6148" width="7.6640625" style="268" customWidth="1"/>
    <col min="6149" max="6149" width="8.88671875" style="268"/>
    <col min="6150" max="6150" width="11.6640625" style="268" bestFit="1" customWidth="1"/>
    <col min="6151" max="6400" width="8.88671875" style="268"/>
    <col min="6401" max="6401" width="9.109375" style="268" customWidth="1"/>
    <col min="6402" max="6402" width="60.6640625" style="268" customWidth="1"/>
    <col min="6403" max="6404" width="7.6640625" style="268" customWidth="1"/>
    <col min="6405" max="6405" width="8.88671875" style="268"/>
    <col min="6406" max="6406" width="11.6640625" style="268" bestFit="1" customWidth="1"/>
    <col min="6407" max="6656" width="8.88671875" style="268"/>
    <col min="6657" max="6657" width="9.109375" style="268" customWidth="1"/>
    <col min="6658" max="6658" width="60.6640625" style="268" customWidth="1"/>
    <col min="6659" max="6660" width="7.6640625" style="268" customWidth="1"/>
    <col min="6661" max="6661" width="8.88671875" style="268"/>
    <col min="6662" max="6662" width="11.6640625" style="268" bestFit="1" customWidth="1"/>
    <col min="6663" max="6912" width="8.88671875" style="268"/>
    <col min="6913" max="6913" width="9.109375" style="268" customWidth="1"/>
    <col min="6914" max="6914" width="60.6640625" style="268" customWidth="1"/>
    <col min="6915" max="6916" width="7.6640625" style="268" customWidth="1"/>
    <col min="6917" max="6917" width="8.88671875" style="268"/>
    <col min="6918" max="6918" width="11.6640625" style="268" bestFit="1" customWidth="1"/>
    <col min="6919" max="7168" width="8.88671875" style="268"/>
    <col min="7169" max="7169" width="9.109375" style="268" customWidth="1"/>
    <col min="7170" max="7170" width="60.6640625" style="268" customWidth="1"/>
    <col min="7171" max="7172" width="7.6640625" style="268" customWidth="1"/>
    <col min="7173" max="7173" width="8.88671875" style="268"/>
    <col min="7174" max="7174" width="11.6640625" style="268" bestFit="1" customWidth="1"/>
    <col min="7175" max="7424" width="8.88671875" style="268"/>
    <col min="7425" max="7425" width="9.109375" style="268" customWidth="1"/>
    <col min="7426" max="7426" width="60.6640625" style="268" customWidth="1"/>
    <col min="7427" max="7428" width="7.6640625" style="268" customWidth="1"/>
    <col min="7429" max="7429" width="8.88671875" style="268"/>
    <col min="7430" max="7430" width="11.6640625" style="268" bestFit="1" customWidth="1"/>
    <col min="7431" max="7680" width="8.88671875" style="268"/>
    <col min="7681" max="7681" width="9.109375" style="268" customWidth="1"/>
    <col min="7682" max="7682" width="60.6640625" style="268" customWidth="1"/>
    <col min="7683" max="7684" width="7.6640625" style="268" customWidth="1"/>
    <col min="7685" max="7685" width="8.88671875" style="268"/>
    <col min="7686" max="7686" width="11.6640625" style="268" bestFit="1" customWidth="1"/>
    <col min="7687" max="7936" width="8.88671875" style="268"/>
    <col min="7937" max="7937" width="9.109375" style="268" customWidth="1"/>
    <col min="7938" max="7938" width="60.6640625" style="268" customWidth="1"/>
    <col min="7939" max="7940" width="7.6640625" style="268" customWidth="1"/>
    <col min="7941" max="7941" width="8.88671875" style="268"/>
    <col min="7942" max="7942" width="11.6640625" style="268" bestFit="1" customWidth="1"/>
    <col min="7943" max="8192" width="8.88671875" style="268"/>
    <col min="8193" max="8193" width="9.109375" style="268" customWidth="1"/>
    <col min="8194" max="8194" width="60.6640625" style="268" customWidth="1"/>
    <col min="8195" max="8196" width="7.6640625" style="268" customWidth="1"/>
    <col min="8197" max="8197" width="8.88671875" style="268"/>
    <col min="8198" max="8198" width="11.6640625" style="268" bestFit="1" customWidth="1"/>
    <col min="8199" max="8448" width="8.88671875" style="268"/>
    <col min="8449" max="8449" width="9.109375" style="268" customWidth="1"/>
    <col min="8450" max="8450" width="60.6640625" style="268" customWidth="1"/>
    <col min="8451" max="8452" width="7.6640625" style="268" customWidth="1"/>
    <col min="8453" max="8453" width="8.88671875" style="268"/>
    <col min="8454" max="8454" width="11.6640625" style="268" bestFit="1" customWidth="1"/>
    <col min="8455" max="8704" width="8.88671875" style="268"/>
    <col min="8705" max="8705" width="9.109375" style="268" customWidth="1"/>
    <col min="8706" max="8706" width="60.6640625" style="268" customWidth="1"/>
    <col min="8707" max="8708" width="7.6640625" style="268" customWidth="1"/>
    <col min="8709" max="8709" width="8.88671875" style="268"/>
    <col min="8710" max="8710" width="11.6640625" style="268" bestFit="1" customWidth="1"/>
    <col min="8711" max="8960" width="8.88671875" style="268"/>
    <col min="8961" max="8961" width="9.109375" style="268" customWidth="1"/>
    <col min="8962" max="8962" width="60.6640625" style="268" customWidth="1"/>
    <col min="8963" max="8964" width="7.6640625" style="268" customWidth="1"/>
    <col min="8965" max="8965" width="8.88671875" style="268"/>
    <col min="8966" max="8966" width="11.6640625" style="268" bestFit="1" customWidth="1"/>
    <col min="8967" max="9216" width="8.88671875" style="268"/>
    <col min="9217" max="9217" width="9.109375" style="268" customWidth="1"/>
    <col min="9218" max="9218" width="60.6640625" style="268" customWidth="1"/>
    <col min="9219" max="9220" width="7.6640625" style="268" customWidth="1"/>
    <col min="9221" max="9221" width="8.88671875" style="268"/>
    <col min="9222" max="9222" width="11.6640625" style="268" bestFit="1" customWidth="1"/>
    <col min="9223" max="9472" width="8.88671875" style="268"/>
    <col min="9473" max="9473" width="9.109375" style="268" customWidth="1"/>
    <col min="9474" max="9474" width="60.6640625" style="268" customWidth="1"/>
    <col min="9475" max="9476" width="7.6640625" style="268" customWidth="1"/>
    <col min="9477" max="9477" width="8.88671875" style="268"/>
    <col min="9478" max="9478" width="11.6640625" style="268" bestFit="1" customWidth="1"/>
    <col min="9479" max="9728" width="8.88671875" style="268"/>
    <col min="9729" max="9729" width="9.109375" style="268" customWidth="1"/>
    <col min="9730" max="9730" width="60.6640625" style="268" customWidth="1"/>
    <col min="9731" max="9732" width="7.6640625" style="268" customWidth="1"/>
    <col min="9733" max="9733" width="8.88671875" style="268"/>
    <col min="9734" max="9734" width="11.6640625" style="268" bestFit="1" customWidth="1"/>
    <col min="9735" max="9984" width="8.88671875" style="268"/>
    <col min="9985" max="9985" width="9.109375" style="268" customWidth="1"/>
    <col min="9986" max="9986" width="60.6640625" style="268" customWidth="1"/>
    <col min="9987" max="9988" width="7.6640625" style="268" customWidth="1"/>
    <col min="9989" max="9989" width="8.88671875" style="268"/>
    <col min="9990" max="9990" width="11.6640625" style="268" bestFit="1" customWidth="1"/>
    <col min="9991" max="10240" width="8.88671875" style="268"/>
    <col min="10241" max="10241" width="9.109375" style="268" customWidth="1"/>
    <col min="10242" max="10242" width="60.6640625" style="268" customWidth="1"/>
    <col min="10243" max="10244" width="7.6640625" style="268" customWidth="1"/>
    <col min="10245" max="10245" width="8.88671875" style="268"/>
    <col min="10246" max="10246" width="11.6640625" style="268" bestFit="1" customWidth="1"/>
    <col min="10247" max="10496" width="8.88671875" style="268"/>
    <col min="10497" max="10497" width="9.109375" style="268" customWidth="1"/>
    <col min="10498" max="10498" width="60.6640625" style="268" customWidth="1"/>
    <col min="10499" max="10500" width="7.6640625" style="268" customWidth="1"/>
    <col min="10501" max="10501" width="8.88671875" style="268"/>
    <col min="10502" max="10502" width="11.6640625" style="268" bestFit="1" customWidth="1"/>
    <col min="10503" max="10752" width="8.88671875" style="268"/>
    <col min="10753" max="10753" width="9.109375" style="268" customWidth="1"/>
    <col min="10754" max="10754" width="60.6640625" style="268" customWidth="1"/>
    <col min="10755" max="10756" width="7.6640625" style="268" customWidth="1"/>
    <col min="10757" max="10757" width="8.88671875" style="268"/>
    <col min="10758" max="10758" width="11.6640625" style="268" bestFit="1" customWidth="1"/>
    <col min="10759" max="11008" width="8.88671875" style="268"/>
    <col min="11009" max="11009" width="9.109375" style="268" customWidth="1"/>
    <col min="11010" max="11010" width="60.6640625" style="268" customWidth="1"/>
    <col min="11011" max="11012" width="7.6640625" style="268" customWidth="1"/>
    <col min="11013" max="11013" width="8.88671875" style="268"/>
    <col min="11014" max="11014" width="11.6640625" style="268" bestFit="1" customWidth="1"/>
    <col min="11015" max="11264" width="8.88671875" style="268"/>
    <col min="11265" max="11265" width="9.109375" style="268" customWidth="1"/>
    <col min="11266" max="11266" width="60.6640625" style="268" customWidth="1"/>
    <col min="11267" max="11268" width="7.6640625" style="268" customWidth="1"/>
    <col min="11269" max="11269" width="8.88671875" style="268"/>
    <col min="11270" max="11270" width="11.6640625" style="268" bestFit="1" customWidth="1"/>
    <col min="11271" max="11520" width="8.88671875" style="268"/>
    <col min="11521" max="11521" width="9.109375" style="268" customWidth="1"/>
    <col min="11522" max="11522" width="60.6640625" style="268" customWidth="1"/>
    <col min="11523" max="11524" width="7.6640625" style="268" customWidth="1"/>
    <col min="11525" max="11525" width="8.88671875" style="268"/>
    <col min="11526" max="11526" width="11.6640625" style="268" bestFit="1" customWidth="1"/>
    <col min="11527" max="11776" width="8.88671875" style="268"/>
    <col min="11777" max="11777" width="9.109375" style="268" customWidth="1"/>
    <col min="11778" max="11778" width="60.6640625" style="268" customWidth="1"/>
    <col min="11779" max="11780" width="7.6640625" style="268" customWidth="1"/>
    <col min="11781" max="11781" width="8.88671875" style="268"/>
    <col min="11782" max="11782" width="11.6640625" style="268" bestFit="1" customWidth="1"/>
    <col min="11783" max="12032" width="8.88671875" style="268"/>
    <col min="12033" max="12033" width="9.109375" style="268" customWidth="1"/>
    <col min="12034" max="12034" width="60.6640625" style="268" customWidth="1"/>
    <col min="12035" max="12036" width="7.6640625" style="268" customWidth="1"/>
    <col min="12037" max="12037" width="8.88671875" style="268"/>
    <col min="12038" max="12038" width="11.6640625" style="268" bestFit="1" customWidth="1"/>
    <col min="12039" max="12288" width="8.88671875" style="268"/>
    <col min="12289" max="12289" width="9.109375" style="268" customWidth="1"/>
    <col min="12290" max="12290" width="60.6640625" style="268" customWidth="1"/>
    <col min="12291" max="12292" width="7.6640625" style="268" customWidth="1"/>
    <col min="12293" max="12293" width="8.88671875" style="268"/>
    <col min="12294" max="12294" width="11.6640625" style="268" bestFit="1" customWidth="1"/>
    <col min="12295" max="12544" width="8.88671875" style="268"/>
    <col min="12545" max="12545" width="9.109375" style="268" customWidth="1"/>
    <col min="12546" max="12546" width="60.6640625" style="268" customWidth="1"/>
    <col min="12547" max="12548" width="7.6640625" style="268" customWidth="1"/>
    <col min="12549" max="12549" width="8.88671875" style="268"/>
    <col min="12550" max="12550" width="11.6640625" style="268" bestFit="1" customWidth="1"/>
    <col min="12551" max="12800" width="8.88671875" style="268"/>
    <col min="12801" max="12801" width="9.109375" style="268" customWidth="1"/>
    <col min="12802" max="12802" width="60.6640625" style="268" customWidth="1"/>
    <col min="12803" max="12804" width="7.6640625" style="268" customWidth="1"/>
    <col min="12805" max="12805" width="8.88671875" style="268"/>
    <col min="12806" max="12806" width="11.6640625" style="268" bestFit="1" customWidth="1"/>
    <col min="12807" max="13056" width="8.88671875" style="268"/>
    <col min="13057" max="13057" width="9.109375" style="268" customWidth="1"/>
    <col min="13058" max="13058" width="60.6640625" style="268" customWidth="1"/>
    <col min="13059" max="13060" width="7.6640625" style="268" customWidth="1"/>
    <col min="13061" max="13061" width="8.88671875" style="268"/>
    <col min="13062" max="13062" width="11.6640625" style="268" bestFit="1" customWidth="1"/>
    <col min="13063" max="13312" width="8.88671875" style="268"/>
    <col min="13313" max="13313" width="9.109375" style="268" customWidth="1"/>
    <col min="13314" max="13314" width="60.6640625" style="268" customWidth="1"/>
    <col min="13315" max="13316" width="7.6640625" style="268" customWidth="1"/>
    <col min="13317" max="13317" width="8.88671875" style="268"/>
    <col min="13318" max="13318" width="11.6640625" style="268" bestFit="1" customWidth="1"/>
    <col min="13319" max="13568" width="8.88671875" style="268"/>
    <col min="13569" max="13569" width="9.109375" style="268" customWidth="1"/>
    <col min="13570" max="13570" width="60.6640625" style="268" customWidth="1"/>
    <col min="13571" max="13572" width="7.6640625" style="268" customWidth="1"/>
    <col min="13573" max="13573" width="8.88671875" style="268"/>
    <col min="13574" max="13574" width="11.6640625" style="268" bestFit="1" customWidth="1"/>
    <col min="13575" max="13824" width="8.88671875" style="268"/>
    <col min="13825" max="13825" width="9.109375" style="268" customWidth="1"/>
    <col min="13826" max="13826" width="60.6640625" style="268" customWidth="1"/>
    <col min="13827" max="13828" width="7.6640625" style="268" customWidth="1"/>
    <col min="13829" max="13829" width="8.88671875" style="268"/>
    <col min="13830" max="13830" width="11.6640625" style="268" bestFit="1" customWidth="1"/>
    <col min="13831" max="14080" width="8.88671875" style="268"/>
    <col min="14081" max="14081" width="9.109375" style="268" customWidth="1"/>
    <col min="14082" max="14082" width="60.6640625" style="268" customWidth="1"/>
    <col min="14083" max="14084" width="7.6640625" style="268" customWidth="1"/>
    <col min="14085" max="14085" width="8.88671875" style="268"/>
    <col min="14086" max="14086" width="11.6640625" style="268" bestFit="1" customWidth="1"/>
    <col min="14087" max="14336" width="8.88671875" style="268"/>
    <col min="14337" max="14337" width="9.109375" style="268" customWidth="1"/>
    <col min="14338" max="14338" width="60.6640625" style="268" customWidth="1"/>
    <col min="14339" max="14340" width="7.6640625" style="268" customWidth="1"/>
    <col min="14341" max="14341" width="8.88671875" style="268"/>
    <col min="14342" max="14342" width="11.6640625" style="268" bestFit="1" customWidth="1"/>
    <col min="14343" max="14592" width="8.88671875" style="268"/>
    <col min="14593" max="14593" width="9.109375" style="268" customWidth="1"/>
    <col min="14594" max="14594" width="60.6640625" style="268" customWidth="1"/>
    <col min="14595" max="14596" width="7.6640625" style="268" customWidth="1"/>
    <col min="14597" max="14597" width="8.88671875" style="268"/>
    <col min="14598" max="14598" width="11.6640625" style="268" bestFit="1" customWidth="1"/>
    <col min="14599" max="14848" width="8.88671875" style="268"/>
    <col min="14849" max="14849" width="9.109375" style="268" customWidth="1"/>
    <col min="14850" max="14850" width="60.6640625" style="268" customWidth="1"/>
    <col min="14851" max="14852" width="7.6640625" style="268" customWidth="1"/>
    <col min="14853" max="14853" width="8.88671875" style="268"/>
    <col min="14854" max="14854" width="11.6640625" style="268" bestFit="1" customWidth="1"/>
    <col min="14855" max="15104" width="8.88671875" style="268"/>
    <col min="15105" max="15105" width="9.109375" style="268" customWidth="1"/>
    <col min="15106" max="15106" width="60.6640625" style="268" customWidth="1"/>
    <col min="15107" max="15108" width="7.6640625" style="268" customWidth="1"/>
    <col min="15109" max="15109" width="8.88671875" style="268"/>
    <col min="15110" max="15110" width="11.6640625" style="268" bestFit="1" customWidth="1"/>
    <col min="15111" max="15360" width="8.88671875" style="268"/>
    <col min="15361" max="15361" width="9.109375" style="268" customWidth="1"/>
    <col min="15362" max="15362" width="60.6640625" style="268" customWidth="1"/>
    <col min="15363" max="15364" width="7.6640625" style="268" customWidth="1"/>
    <col min="15365" max="15365" width="8.88671875" style="268"/>
    <col min="15366" max="15366" width="11.6640625" style="268" bestFit="1" customWidth="1"/>
    <col min="15367" max="15616" width="8.88671875" style="268"/>
    <col min="15617" max="15617" width="9.109375" style="268" customWidth="1"/>
    <col min="15618" max="15618" width="60.6640625" style="268" customWidth="1"/>
    <col min="15619" max="15620" width="7.6640625" style="268" customWidth="1"/>
    <col min="15621" max="15621" width="8.88671875" style="268"/>
    <col min="15622" max="15622" width="11.6640625" style="268" bestFit="1" customWidth="1"/>
    <col min="15623" max="15872" width="8.88671875" style="268"/>
    <col min="15873" max="15873" width="9.109375" style="268" customWidth="1"/>
    <col min="15874" max="15874" width="60.6640625" style="268" customWidth="1"/>
    <col min="15875" max="15876" width="7.6640625" style="268" customWidth="1"/>
    <col min="15877" max="15877" width="8.88671875" style="268"/>
    <col min="15878" max="15878" width="11.6640625" style="268" bestFit="1" customWidth="1"/>
    <col min="15879" max="16128" width="8.88671875" style="268"/>
    <col min="16129" max="16129" width="9.109375" style="268" customWidth="1"/>
    <col min="16130" max="16130" width="60.6640625" style="268" customWidth="1"/>
    <col min="16131" max="16132" width="7.6640625" style="268" customWidth="1"/>
    <col min="16133" max="16133" width="8.88671875" style="268"/>
    <col min="16134" max="16134" width="11.6640625" style="268" bestFit="1" customWidth="1"/>
    <col min="16135" max="16384" width="8.88671875" style="268"/>
  </cols>
  <sheetData>
    <row r="1" spans="1:6" ht="17.399999999999999">
      <c r="A1" s="267" t="s">
        <v>526</v>
      </c>
    </row>
    <row r="2" spans="1:6" ht="13.8">
      <c r="A2" s="269" t="s">
        <v>527</v>
      </c>
    </row>
    <row r="3" spans="1:6">
      <c r="A3" s="270" t="s">
        <v>671</v>
      </c>
    </row>
    <row r="4" spans="1:6" ht="16.2" thickBot="1">
      <c r="A4" s="271"/>
    </row>
    <row r="5" spans="1:6" ht="13.8" thickBot="1">
      <c r="A5" s="356"/>
      <c r="B5" s="357" t="s">
        <v>529</v>
      </c>
      <c r="C5" s="358" t="s">
        <v>530</v>
      </c>
      <c r="D5" s="358" t="s">
        <v>531</v>
      </c>
      <c r="E5" s="358" t="s">
        <v>672</v>
      </c>
      <c r="F5" s="359" t="s">
        <v>673</v>
      </c>
    </row>
    <row r="6" spans="1:6">
      <c r="A6" s="360" t="s">
        <v>534</v>
      </c>
      <c r="B6" s="361"/>
      <c r="C6" s="362"/>
      <c r="D6" s="362"/>
      <c r="E6" s="362"/>
      <c r="F6" s="363"/>
    </row>
    <row r="7" spans="1:6">
      <c r="A7" s="364">
        <v>1</v>
      </c>
      <c r="B7" s="281" t="s">
        <v>535</v>
      </c>
      <c r="C7" s="282"/>
      <c r="D7" s="282"/>
      <c r="E7" s="365"/>
      <c r="F7" s="283"/>
    </row>
    <row r="8" spans="1:6" ht="26.4">
      <c r="A8" s="364"/>
      <c r="B8" s="281" t="s">
        <v>674</v>
      </c>
      <c r="C8" s="282" t="s">
        <v>227</v>
      </c>
      <c r="D8" s="282">
        <v>1</v>
      </c>
      <c r="E8" s="282"/>
      <c r="F8" s="297">
        <f>E8*D8</f>
        <v>0</v>
      </c>
    </row>
    <row r="9" spans="1:6">
      <c r="A9" s="364"/>
      <c r="B9" s="281" t="s">
        <v>675</v>
      </c>
      <c r="C9" s="282" t="s">
        <v>227</v>
      </c>
      <c r="D9" s="282">
        <v>1</v>
      </c>
      <c r="E9" s="282"/>
      <c r="F9" s="297">
        <f>E9*D9</f>
        <v>0</v>
      </c>
    </row>
    <row r="10" spans="1:6">
      <c r="A10" s="364">
        <v>2</v>
      </c>
      <c r="B10" s="281" t="s">
        <v>541</v>
      </c>
      <c r="C10" s="282" t="s">
        <v>227</v>
      </c>
      <c r="D10" s="282">
        <v>1</v>
      </c>
      <c r="E10" s="282"/>
      <c r="F10" s="297">
        <f>E10*D10</f>
        <v>0</v>
      </c>
    </row>
    <row r="11" spans="1:6">
      <c r="A11" s="364"/>
      <c r="B11" s="281" t="s">
        <v>676</v>
      </c>
      <c r="C11" s="282" t="s">
        <v>227</v>
      </c>
      <c r="D11" s="282">
        <v>1</v>
      </c>
      <c r="E11" s="282"/>
      <c r="F11" s="297">
        <f>E11*D11</f>
        <v>0</v>
      </c>
    </row>
    <row r="12" spans="1:6" ht="13.8" thickBot="1">
      <c r="A12" s="364"/>
      <c r="B12" s="281" t="s">
        <v>677</v>
      </c>
      <c r="C12" s="282" t="s">
        <v>227</v>
      </c>
      <c r="D12" s="282">
        <v>1</v>
      </c>
      <c r="E12" s="282"/>
      <c r="F12" s="297">
        <f>E12*D12</f>
        <v>0</v>
      </c>
    </row>
    <row r="13" spans="1:6" ht="14.4" thickBot="1">
      <c r="A13" s="366"/>
      <c r="B13" s="367" t="s">
        <v>678</v>
      </c>
      <c r="C13" s="368"/>
      <c r="D13" s="368"/>
      <c r="E13" s="369"/>
      <c r="F13" s="370">
        <f>SUM(F8:F12)</f>
        <v>0</v>
      </c>
    </row>
    <row r="14" spans="1:6">
      <c r="A14" s="371"/>
      <c r="B14" s="372"/>
      <c r="C14" s="372"/>
      <c r="D14" s="372"/>
      <c r="E14" s="372"/>
      <c r="F14" s="373"/>
    </row>
    <row r="15" spans="1:6">
      <c r="A15" s="371" t="s">
        <v>679</v>
      </c>
      <c r="B15" s="372"/>
      <c r="C15" s="372"/>
      <c r="D15" s="372"/>
      <c r="E15" s="372"/>
      <c r="F15" s="373"/>
    </row>
    <row r="16" spans="1:6" ht="39.6">
      <c r="A16" s="374">
        <v>1</v>
      </c>
      <c r="B16" s="301" t="s">
        <v>680</v>
      </c>
      <c r="C16" s="300" t="s">
        <v>452</v>
      </c>
      <c r="D16" s="301">
        <v>1</v>
      </c>
      <c r="E16" s="298"/>
      <c r="F16" s="297">
        <f t="shared" ref="F16:F23" si="0">E16*D16</f>
        <v>0</v>
      </c>
    </row>
    <row r="17" spans="1:6">
      <c r="A17" s="374"/>
      <c r="B17" s="375" t="s">
        <v>681</v>
      </c>
      <c r="C17" s="300" t="s">
        <v>452</v>
      </c>
      <c r="D17" s="301">
        <v>1</v>
      </c>
      <c r="E17" s="298"/>
      <c r="F17" s="297">
        <f t="shared" si="0"/>
        <v>0</v>
      </c>
    </row>
    <row r="18" spans="1:6">
      <c r="A18" s="374"/>
      <c r="B18" s="302" t="s">
        <v>682</v>
      </c>
      <c r="C18" s="300" t="s">
        <v>452</v>
      </c>
      <c r="D18" s="301">
        <v>1</v>
      </c>
      <c r="E18" s="298"/>
      <c r="F18" s="297">
        <f t="shared" si="0"/>
        <v>0</v>
      </c>
    </row>
    <row r="19" spans="1:6" ht="118.8">
      <c r="A19" s="374">
        <v>2</v>
      </c>
      <c r="B19" s="322" t="s">
        <v>683</v>
      </c>
      <c r="C19" s="300" t="s">
        <v>227</v>
      </c>
      <c r="D19" s="301">
        <v>1</v>
      </c>
      <c r="E19" s="298"/>
      <c r="F19" s="297">
        <f t="shared" si="0"/>
        <v>0</v>
      </c>
    </row>
    <row r="20" spans="1:6" ht="92.4">
      <c r="A20" s="374"/>
      <c r="B20" s="376" t="s">
        <v>684</v>
      </c>
      <c r="C20" s="300" t="s">
        <v>227</v>
      </c>
      <c r="D20" s="301">
        <v>1</v>
      </c>
      <c r="E20" s="298"/>
      <c r="F20" s="297">
        <f t="shared" si="0"/>
        <v>0</v>
      </c>
    </row>
    <row r="21" spans="1:6">
      <c r="A21" s="374"/>
      <c r="B21" s="301" t="s">
        <v>685</v>
      </c>
      <c r="C21" s="300" t="s">
        <v>227</v>
      </c>
      <c r="D21" s="301">
        <v>1</v>
      </c>
      <c r="E21" s="298"/>
      <c r="F21" s="297">
        <f t="shared" si="0"/>
        <v>0</v>
      </c>
    </row>
    <row r="22" spans="1:6" ht="26.4">
      <c r="A22" s="374"/>
      <c r="B22" s="305" t="s">
        <v>686</v>
      </c>
      <c r="C22" s="377" t="s">
        <v>227</v>
      </c>
      <c r="D22" s="377">
        <v>1</v>
      </c>
      <c r="E22" s="298"/>
      <c r="F22" s="333">
        <f t="shared" si="0"/>
        <v>0</v>
      </c>
    </row>
    <row r="23" spans="1:6">
      <c r="A23" s="374"/>
      <c r="B23" s="305" t="s">
        <v>687</v>
      </c>
      <c r="C23" s="377" t="s">
        <v>227</v>
      </c>
      <c r="D23" s="377">
        <v>4</v>
      </c>
      <c r="E23" s="312"/>
      <c r="F23" s="333">
        <f t="shared" si="0"/>
        <v>0</v>
      </c>
    </row>
    <row r="24" spans="1:6">
      <c r="A24" s="374">
        <v>3</v>
      </c>
      <c r="B24" s="322" t="s">
        <v>688</v>
      </c>
      <c r="C24" s="377" t="s">
        <v>227</v>
      </c>
      <c r="D24" s="377">
        <v>2</v>
      </c>
      <c r="E24" s="298"/>
      <c r="F24" s="297">
        <f>E24*D24</f>
        <v>0</v>
      </c>
    </row>
    <row r="25" spans="1:6">
      <c r="A25" s="374"/>
      <c r="B25" s="281" t="s">
        <v>689</v>
      </c>
      <c r="C25" s="300" t="s">
        <v>227</v>
      </c>
      <c r="D25" s="301">
        <v>2</v>
      </c>
      <c r="E25" s="298" t="s">
        <v>690</v>
      </c>
      <c r="F25" s="297"/>
    </row>
    <row r="26" spans="1:6" ht="26.4">
      <c r="A26" s="374"/>
      <c r="B26" s="302" t="s">
        <v>691</v>
      </c>
      <c r="C26" s="300" t="s">
        <v>227</v>
      </c>
      <c r="D26" s="301">
        <v>1</v>
      </c>
      <c r="E26" s="298"/>
      <c r="F26" s="297">
        <f>E26*D26</f>
        <v>0</v>
      </c>
    </row>
    <row r="27" spans="1:6">
      <c r="A27" s="374">
        <v>4</v>
      </c>
      <c r="B27" s="302" t="s">
        <v>692</v>
      </c>
      <c r="C27" s="300" t="s">
        <v>227</v>
      </c>
      <c r="D27" s="324">
        <v>4</v>
      </c>
      <c r="E27" s="378"/>
      <c r="F27" s="297">
        <f>E27*D27</f>
        <v>0</v>
      </c>
    </row>
    <row r="28" spans="1:6">
      <c r="A28" s="374">
        <v>5</v>
      </c>
      <c r="B28" s="302" t="s">
        <v>693</v>
      </c>
      <c r="C28" s="300" t="s">
        <v>227</v>
      </c>
      <c r="D28" s="324">
        <v>4</v>
      </c>
      <c r="E28" s="378"/>
      <c r="F28" s="297">
        <f>E28*D28</f>
        <v>0</v>
      </c>
    </row>
    <row r="29" spans="1:6" ht="26.4">
      <c r="A29" s="379" t="s">
        <v>694</v>
      </c>
      <c r="B29" s="317" t="s">
        <v>695</v>
      </c>
      <c r="C29" s="301"/>
      <c r="D29" s="298"/>
      <c r="E29" s="298"/>
      <c r="F29" s="297"/>
    </row>
    <row r="30" spans="1:6">
      <c r="A30" s="379"/>
      <c r="B30" s="301" t="s">
        <v>696</v>
      </c>
      <c r="C30" s="301" t="s">
        <v>227</v>
      </c>
      <c r="D30" s="298">
        <v>4</v>
      </c>
      <c r="E30" s="298"/>
      <c r="F30" s="297">
        <f>E30*D30</f>
        <v>0</v>
      </c>
    </row>
    <row r="31" spans="1:6" ht="26.4">
      <c r="A31" s="379" t="s">
        <v>697</v>
      </c>
      <c r="B31" s="317" t="s">
        <v>698</v>
      </c>
      <c r="C31" s="301"/>
      <c r="D31" s="298"/>
      <c r="E31" s="298"/>
      <c r="F31" s="297"/>
    </row>
    <row r="32" spans="1:6">
      <c r="A32" s="379"/>
      <c r="B32" s="301" t="s">
        <v>696</v>
      </c>
      <c r="C32" s="301" t="s">
        <v>227</v>
      </c>
      <c r="D32" s="298">
        <v>3</v>
      </c>
      <c r="E32" s="298"/>
      <c r="F32" s="297">
        <f>E32*D32</f>
        <v>0</v>
      </c>
    </row>
    <row r="33" spans="1:6" ht="26.4">
      <c r="A33" s="380" t="s">
        <v>699</v>
      </c>
      <c r="B33" s="317" t="s">
        <v>700</v>
      </c>
      <c r="C33" s="301"/>
      <c r="D33" s="298"/>
      <c r="E33" s="298"/>
      <c r="F33" s="297"/>
    </row>
    <row r="34" spans="1:6">
      <c r="A34" s="379"/>
      <c r="B34" s="381" t="s">
        <v>701</v>
      </c>
      <c r="C34" s="301" t="s">
        <v>227</v>
      </c>
      <c r="D34" s="298">
        <v>1</v>
      </c>
      <c r="E34" s="378"/>
      <c r="F34" s="297">
        <f>E34*D34</f>
        <v>0</v>
      </c>
    </row>
    <row r="35" spans="1:6" ht="26.4">
      <c r="A35" s="379" t="s">
        <v>702</v>
      </c>
      <c r="B35" s="317" t="s">
        <v>703</v>
      </c>
      <c r="C35" s="301"/>
      <c r="D35" s="298"/>
      <c r="E35" s="298"/>
      <c r="F35" s="297"/>
    </row>
    <row r="36" spans="1:6">
      <c r="A36" s="379"/>
      <c r="B36" s="381" t="s">
        <v>701</v>
      </c>
      <c r="C36" s="301" t="s">
        <v>227</v>
      </c>
      <c r="D36" s="298">
        <v>3</v>
      </c>
      <c r="E36" s="378"/>
      <c r="F36" s="297">
        <f>E36*D36</f>
        <v>0</v>
      </c>
    </row>
    <row r="37" spans="1:6" ht="26.4">
      <c r="A37" s="382" t="s">
        <v>623</v>
      </c>
      <c r="B37" s="383" t="s">
        <v>704</v>
      </c>
      <c r="C37" s="301"/>
      <c r="D37" s="298"/>
      <c r="E37" s="298"/>
      <c r="F37" s="297"/>
    </row>
    <row r="38" spans="1:6">
      <c r="A38" s="379"/>
      <c r="B38" s="301" t="s">
        <v>705</v>
      </c>
      <c r="C38" s="301" t="s">
        <v>227</v>
      </c>
      <c r="D38" s="298">
        <v>1</v>
      </c>
      <c r="E38" s="298"/>
      <c r="F38" s="297">
        <f>E38*D38</f>
        <v>0</v>
      </c>
    </row>
    <row r="39" spans="1:6">
      <c r="A39" s="380" t="s">
        <v>706</v>
      </c>
      <c r="B39" s="384" t="s">
        <v>707</v>
      </c>
      <c r="C39" s="327"/>
      <c r="D39" s="385"/>
      <c r="E39" s="386"/>
      <c r="F39" s="297"/>
    </row>
    <row r="40" spans="1:6">
      <c r="A40" s="380"/>
      <c r="B40" s="375" t="s">
        <v>705</v>
      </c>
      <c r="C40" s="327" t="s">
        <v>227</v>
      </c>
      <c r="D40" s="385">
        <v>2</v>
      </c>
      <c r="E40" s="386"/>
      <c r="F40" s="297">
        <f>E40*D40</f>
        <v>0</v>
      </c>
    </row>
    <row r="41" spans="1:6">
      <c r="A41" s="379"/>
      <c r="B41" s="387" t="s">
        <v>708</v>
      </c>
      <c r="C41" s="327" t="s">
        <v>227</v>
      </c>
      <c r="D41" s="385">
        <v>3</v>
      </c>
      <c r="E41" s="386"/>
      <c r="F41" s="297">
        <f>E41*D41</f>
        <v>0</v>
      </c>
    </row>
    <row r="42" spans="1:6" ht="52.8">
      <c r="A42" s="388" t="s">
        <v>709</v>
      </c>
      <c r="B42" s="317" t="s">
        <v>710</v>
      </c>
      <c r="C42" s="300" t="s">
        <v>227</v>
      </c>
      <c r="D42" s="301">
        <v>1</v>
      </c>
      <c r="E42" s="298"/>
      <c r="F42" s="297">
        <f>E42*D42</f>
        <v>0</v>
      </c>
    </row>
    <row r="43" spans="1:6" ht="39.6">
      <c r="A43" s="379" t="s">
        <v>711</v>
      </c>
      <c r="B43" s="317" t="s">
        <v>712</v>
      </c>
      <c r="C43" s="301"/>
      <c r="D43" s="298"/>
      <c r="E43" s="298"/>
      <c r="F43" s="297"/>
    </row>
    <row r="44" spans="1:6">
      <c r="A44" s="389"/>
      <c r="B44" s="387" t="s">
        <v>713</v>
      </c>
      <c r="C44" s="301" t="s">
        <v>227</v>
      </c>
      <c r="D44" s="298">
        <v>1</v>
      </c>
      <c r="E44" s="298"/>
      <c r="F44" s="297">
        <f>E44*D44</f>
        <v>0</v>
      </c>
    </row>
    <row r="45" spans="1:6">
      <c r="A45" s="389"/>
      <c r="B45" s="387" t="s">
        <v>714</v>
      </c>
      <c r="C45" s="327" t="s">
        <v>227</v>
      </c>
      <c r="D45" s="385">
        <v>1</v>
      </c>
      <c r="E45" s="386"/>
      <c r="F45" s="297">
        <f>E45*D45</f>
        <v>0</v>
      </c>
    </row>
    <row r="46" spans="1:6" ht="26.4">
      <c r="A46" s="379" t="s">
        <v>715</v>
      </c>
      <c r="B46" s="317" t="s">
        <v>716</v>
      </c>
      <c r="C46" s="301" t="s">
        <v>227</v>
      </c>
      <c r="D46" s="298">
        <v>1</v>
      </c>
      <c r="E46" s="298"/>
      <c r="F46" s="297">
        <f>E46*D46</f>
        <v>0</v>
      </c>
    </row>
    <row r="47" spans="1:6">
      <c r="A47" s="389"/>
      <c r="B47" s="383" t="s">
        <v>717</v>
      </c>
      <c r="C47" s="300"/>
      <c r="D47" s="301"/>
      <c r="E47" s="298"/>
      <c r="F47" s="333"/>
    </row>
    <row r="48" spans="1:6">
      <c r="A48" s="389"/>
      <c r="B48" s="281" t="s">
        <v>718</v>
      </c>
      <c r="C48" s="300" t="s">
        <v>539</v>
      </c>
      <c r="D48" s="301">
        <v>1</v>
      </c>
      <c r="E48" s="386"/>
      <c r="F48" s="297">
        <f>E48*D48</f>
        <v>0</v>
      </c>
    </row>
    <row r="49" spans="1:6">
      <c r="A49" s="389"/>
      <c r="B49" s="383" t="s">
        <v>719</v>
      </c>
      <c r="C49" s="327"/>
      <c r="D49" s="281"/>
      <c r="E49" s="386"/>
      <c r="F49" s="297"/>
    </row>
    <row r="50" spans="1:6">
      <c r="A50" s="389"/>
      <c r="B50" s="281" t="s">
        <v>720</v>
      </c>
      <c r="C50" s="301" t="s">
        <v>539</v>
      </c>
      <c r="D50" s="298">
        <v>7</v>
      </c>
      <c r="E50" s="298"/>
      <c r="F50" s="297">
        <f>E50*D50</f>
        <v>0</v>
      </c>
    </row>
    <row r="51" spans="1:6">
      <c r="A51" s="389"/>
      <c r="B51" s="281" t="s">
        <v>721</v>
      </c>
      <c r="C51" s="301" t="s">
        <v>539</v>
      </c>
      <c r="D51" s="298">
        <v>4</v>
      </c>
      <c r="E51" s="298"/>
      <c r="F51" s="297">
        <f>E51*D51</f>
        <v>0</v>
      </c>
    </row>
    <row r="52" spans="1:6">
      <c r="A52" s="389"/>
      <c r="B52" s="281" t="s">
        <v>722</v>
      </c>
      <c r="C52" s="301" t="s">
        <v>539</v>
      </c>
      <c r="D52" s="298">
        <v>48</v>
      </c>
      <c r="E52" s="298"/>
      <c r="F52" s="297">
        <f>E52*D52</f>
        <v>0</v>
      </c>
    </row>
    <row r="53" spans="1:6">
      <c r="A53" s="389"/>
      <c r="B53" s="383" t="s">
        <v>723</v>
      </c>
      <c r="C53" s="301"/>
      <c r="D53" s="298"/>
      <c r="E53" s="298"/>
      <c r="F53" s="299"/>
    </row>
    <row r="54" spans="1:6">
      <c r="A54" s="389"/>
      <c r="B54" s="390" t="s">
        <v>724</v>
      </c>
      <c r="C54" s="301" t="s">
        <v>539</v>
      </c>
      <c r="D54" s="298">
        <v>1</v>
      </c>
      <c r="E54" s="298"/>
      <c r="F54" s="297">
        <f>E54*D54</f>
        <v>0</v>
      </c>
    </row>
    <row r="55" spans="1:6">
      <c r="A55" s="389"/>
      <c r="B55" s="390" t="s">
        <v>725</v>
      </c>
      <c r="C55" s="301" t="s">
        <v>539</v>
      </c>
      <c r="D55" s="298">
        <v>2</v>
      </c>
      <c r="E55" s="298"/>
      <c r="F55" s="297">
        <f>E55*D55</f>
        <v>0</v>
      </c>
    </row>
    <row r="56" spans="1:6">
      <c r="A56" s="389"/>
      <c r="B56" s="390" t="s">
        <v>726</v>
      </c>
      <c r="C56" s="301" t="s">
        <v>539</v>
      </c>
      <c r="D56" s="298">
        <v>7</v>
      </c>
      <c r="E56" s="298"/>
      <c r="F56" s="297">
        <f>E56*D56</f>
        <v>0</v>
      </c>
    </row>
    <row r="57" spans="1:6">
      <c r="A57" s="379"/>
      <c r="B57" s="281" t="s">
        <v>727</v>
      </c>
      <c r="C57" s="301" t="s">
        <v>88</v>
      </c>
      <c r="D57" s="298">
        <v>12</v>
      </c>
      <c r="E57" s="298"/>
      <c r="F57" s="297">
        <f>E57*D57</f>
        <v>0</v>
      </c>
    </row>
    <row r="58" spans="1:6">
      <c r="A58" s="379"/>
      <c r="B58" s="281" t="s">
        <v>728</v>
      </c>
      <c r="C58" s="301" t="s">
        <v>88</v>
      </c>
      <c r="D58" s="298">
        <v>3</v>
      </c>
      <c r="E58" s="298"/>
      <c r="F58" s="297">
        <f>E58*D58</f>
        <v>0</v>
      </c>
    </row>
    <row r="59" spans="1:6">
      <c r="A59" s="379"/>
      <c r="B59" s="281" t="s">
        <v>729</v>
      </c>
      <c r="C59" s="301" t="s">
        <v>227</v>
      </c>
      <c r="D59" s="298">
        <v>3</v>
      </c>
      <c r="E59" s="298"/>
      <c r="F59" s="297">
        <f t="shared" ref="F59:F65" si="1">E59*D59</f>
        <v>0</v>
      </c>
    </row>
    <row r="60" spans="1:6">
      <c r="A60" s="379"/>
      <c r="B60" s="281" t="s">
        <v>730</v>
      </c>
      <c r="C60" s="301" t="s">
        <v>88</v>
      </c>
      <c r="D60" s="298">
        <v>26</v>
      </c>
      <c r="E60" s="298"/>
      <c r="F60" s="297">
        <f t="shared" si="1"/>
        <v>0</v>
      </c>
    </row>
    <row r="61" spans="1:6">
      <c r="A61" s="379"/>
      <c r="B61" s="281" t="s">
        <v>731</v>
      </c>
      <c r="C61" s="301" t="s">
        <v>396</v>
      </c>
      <c r="D61" s="298">
        <v>250</v>
      </c>
      <c r="E61" s="298"/>
      <c r="F61" s="297">
        <f t="shared" si="1"/>
        <v>0</v>
      </c>
    </row>
    <row r="62" spans="1:6">
      <c r="A62" s="379"/>
      <c r="B62" s="281" t="s">
        <v>732</v>
      </c>
      <c r="C62" s="301" t="s">
        <v>227</v>
      </c>
      <c r="D62" s="298">
        <v>1</v>
      </c>
      <c r="E62" s="298"/>
      <c r="F62" s="297">
        <f t="shared" si="1"/>
        <v>0</v>
      </c>
    </row>
    <row r="63" spans="1:6">
      <c r="A63" s="379"/>
      <c r="B63" s="281" t="s">
        <v>733</v>
      </c>
      <c r="C63" s="301" t="s">
        <v>227</v>
      </c>
      <c r="D63" s="298">
        <v>1</v>
      </c>
      <c r="E63" s="298"/>
      <c r="F63" s="297">
        <f t="shared" si="1"/>
        <v>0</v>
      </c>
    </row>
    <row r="64" spans="1:6">
      <c r="A64" s="379"/>
      <c r="B64" s="281" t="s">
        <v>734</v>
      </c>
      <c r="C64" s="301" t="s">
        <v>227</v>
      </c>
      <c r="D64" s="298">
        <v>1</v>
      </c>
      <c r="E64" s="298"/>
      <c r="F64" s="297">
        <f t="shared" si="1"/>
        <v>0</v>
      </c>
    </row>
    <row r="65" spans="1:6" ht="27" thickBot="1">
      <c r="A65" s="379"/>
      <c r="B65" s="281" t="s">
        <v>735</v>
      </c>
      <c r="C65" s="301" t="s">
        <v>227</v>
      </c>
      <c r="D65" s="298">
        <v>1</v>
      </c>
      <c r="E65" s="298"/>
      <c r="F65" s="297">
        <f t="shared" si="1"/>
        <v>0</v>
      </c>
    </row>
    <row r="66" spans="1:6" ht="14.4" thickBot="1">
      <c r="A66" s="366"/>
      <c r="B66" s="367" t="s">
        <v>678</v>
      </c>
      <c r="C66" s="368"/>
      <c r="D66" s="368"/>
      <c r="E66" s="369"/>
      <c r="F66" s="370">
        <f>SUM(F16:F65)</f>
        <v>0</v>
      </c>
    </row>
    <row r="67" spans="1:6">
      <c r="A67" s="391" t="s">
        <v>736</v>
      </c>
      <c r="B67" s="354"/>
      <c r="C67" s="329"/>
      <c r="D67" s="392"/>
      <c r="E67" s="392"/>
      <c r="F67" s="393"/>
    </row>
    <row r="68" spans="1:6">
      <c r="A68" s="389"/>
      <c r="B68" s="301" t="s">
        <v>737</v>
      </c>
      <c r="C68" s="300" t="s">
        <v>649</v>
      </c>
      <c r="D68" s="300">
        <v>4</v>
      </c>
      <c r="E68" s="298"/>
      <c r="F68" s="297">
        <f t="shared" ref="F68:F82" si="2">E68*D68</f>
        <v>0</v>
      </c>
    </row>
    <row r="69" spans="1:6">
      <c r="A69" s="389"/>
      <c r="B69" s="301" t="s">
        <v>738</v>
      </c>
      <c r="C69" s="300" t="s">
        <v>227</v>
      </c>
      <c r="D69" s="300">
        <v>1</v>
      </c>
      <c r="E69" s="298"/>
      <c r="F69" s="297">
        <f t="shared" si="2"/>
        <v>0</v>
      </c>
    </row>
    <row r="70" spans="1:6">
      <c r="A70" s="389"/>
      <c r="B70" s="301" t="s">
        <v>739</v>
      </c>
      <c r="C70" s="298" t="s">
        <v>227</v>
      </c>
      <c r="D70" s="298">
        <v>1</v>
      </c>
      <c r="E70" s="298"/>
      <c r="F70" s="297">
        <f t="shared" si="2"/>
        <v>0</v>
      </c>
    </row>
    <row r="71" spans="1:6">
      <c r="A71" s="389"/>
      <c r="B71" s="301" t="s">
        <v>652</v>
      </c>
      <c r="C71" s="298" t="s">
        <v>740</v>
      </c>
      <c r="D71" s="298">
        <v>5</v>
      </c>
      <c r="E71" s="298"/>
      <c r="F71" s="297">
        <f t="shared" si="2"/>
        <v>0</v>
      </c>
    </row>
    <row r="72" spans="1:6">
      <c r="A72" s="389"/>
      <c r="B72" s="301" t="s">
        <v>653</v>
      </c>
      <c r="C72" s="298" t="s">
        <v>740</v>
      </c>
      <c r="D72" s="298">
        <v>10</v>
      </c>
      <c r="E72" s="298"/>
      <c r="F72" s="297">
        <f t="shared" si="2"/>
        <v>0</v>
      </c>
    </row>
    <row r="73" spans="1:6">
      <c r="A73" s="389"/>
      <c r="B73" s="302" t="s">
        <v>741</v>
      </c>
      <c r="C73" s="298" t="s">
        <v>227</v>
      </c>
      <c r="D73" s="298">
        <v>1</v>
      </c>
      <c r="E73" s="298"/>
      <c r="F73" s="297">
        <f t="shared" si="2"/>
        <v>0</v>
      </c>
    </row>
    <row r="74" spans="1:6">
      <c r="A74" s="389"/>
      <c r="B74" s="301" t="s">
        <v>742</v>
      </c>
      <c r="C74" s="298" t="s">
        <v>227</v>
      </c>
      <c r="D74" s="298">
        <v>1</v>
      </c>
      <c r="E74" s="298"/>
      <c r="F74" s="297">
        <f t="shared" si="2"/>
        <v>0</v>
      </c>
    </row>
    <row r="75" spans="1:6">
      <c r="A75" s="389"/>
      <c r="B75" s="301" t="s">
        <v>743</v>
      </c>
      <c r="C75" s="298" t="s">
        <v>227</v>
      </c>
      <c r="D75" s="298">
        <v>1</v>
      </c>
      <c r="E75" s="298"/>
      <c r="F75" s="297">
        <f t="shared" si="2"/>
        <v>0</v>
      </c>
    </row>
    <row r="76" spans="1:6">
      <c r="A76" s="389"/>
      <c r="B76" s="301" t="s">
        <v>744</v>
      </c>
      <c r="C76" s="298" t="s">
        <v>227</v>
      </c>
      <c r="D76" s="298">
        <v>1</v>
      </c>
      <c r="E76" s="298"/>
      <c r="F76" s="297">
        <f t="shared" si="2"/>
        <v>0</v>
      </c>
    </row>
    <row r="77" spans="1:6">
      <c r="A77" s="389"/>
      <c r="B77" s="301" t="s">
        <v>745</v>
      </c>
      <c r="C77" s="298" t="s">
        <v>227</v>
      </c>
      <c r="D77" s="298">
        <v>1</v>
      </c>
      <c r="E77" s="298"/>
      <c r="F77" s="297">
        <f t="shared" si="2"/>
        <v>0</v>
      </c>
    </row>
    <row r="78" spans="1:6">
      <c r="A78" s="389"/>
      <c r="B78" s="302" t="s">
        <v>746</v>
      </c>
      <c r="C78" s="298" t="s">
        <v>227</v>
      </c>
      <c r="D78" s="298">
        <v>1</v>
      </c>
      <c r="E78" s="298"/>
      <c r="F78" s="297">
        <f t="shared" si="2"/>
        <v>0</v>
      </c>
    </row>
    <row r="79" spans="1:6">
      <c r="A79" s="389"/>
      <c r="B79" s="301" t="s">
        <v>747</v>
      </c>
      <c r="C79" s="298" t="s">
        <v>227</v>
      </c>
      <c r="D79" s="298">
        <v>1</v>
      </c>
      <c r="E79" s="298"/>
      <c r="F79" s="297">
        <f t="shared" si="2"/>
        <v>0</v>
      </c>
    </row>
    <row r="80" spans="1:6">
      <c r="A80" s="389"/>
      <c r="B80" s="394" t="s">
        <v>661</v>
      </c>
      <c r="C80" s="340" t="s">
        <v>227</v>
      </c>
      <c r="D80" s="340">
        <v>1</v>
      </c>
      <c r="E80" s="340"/>
      <c r="F80" s="297">
        <f t="shared" si="2"/>
        <v>0</v>
      </c>
    </row>
    <row r="81" spans="1:6">
      <c r="A81" s="389"/>
      <c r="B81" s="376" t="s">
        <v>748</v>
      </c>
      <c r="C81" s="301" t="s">
        <v>227</v>
      </c>
      <c r="D81" s="298">
        <v>1</v>
      </c>
      <c r="E81" s="298"/>
      <c r="F81" s="297">
        <f t="shared" si="2"/>
        <v>0</v>
      </c>
    </row>
    <row r="82" spans="1:6" ht="13.8" thickBot="1">
      <c r="A82" s="395"/>
      <c r="B82" s="396" t="s">
        <v>749</v>
      </c>
      <c r="C82" s="397" t="s">
        <v>227</v>
      </c>
      <c r="D82" s="398">
        <v>1</v>
      </c>
      <c r="E82" s="398"/>
      <c r="F82" s="399">
        <f t="shared" si="2"/>
        <v>0</v>
      </c>
    </row>
    <row r="83" spans="1:6" ht="14.4" thickBot="1">
      <c r="A83" s="366"/>
      <c r="B83" s="367" t="s">
        <v>678</v>
      </c>
      <c r="C83" s="368"/>
      <c r="D83" s="368"/>
      <c r="E83" s="369"/>
      <c r="F83" s="370">
        <f>SUM(F68:F82)</f>
        <v>0</v>
      </c>
    </row>
    <row r="84" spans="1:6" ht="14.4" thickBot="1">
      <c r="A84" s="366"/>
      <c r="B84" s="367" t="s">
        <v>750</v>
      </c>
      <c r="C84" s="368"/>
      <c r="D84" s="368"/>
      <c r="E84" s="369"/>
      <c r="F84" s="370">
        <f>F83+F66+F13</f>
        <v>0</v>
      </c>
    </row>
    <row r="85" spans="1:6" ht="14.4" thickBot="1">
      <c r="A85" s="346"/>
      <c r="B85" s="347" t="s">
        <v>665</v>
      </c>
      <c r="C85" s="348"/>
      <c r="D85" s="348"/>
      <c r="E85" s="348"/>
      <c r="F85" s="349">
        <f>0.21*F84</f>
        <v>0</v>
      </c>
    </row>
    <row r="86" spans="1:6" ht="14.4" thickBot="1">
      <c r="A86" s="350"/>
      <c r="B86" s="343" t="s">
        <v>751</v>
      </c>
      <c r="C86" s="351"/>
      <c r="D86" s="351"/>
      <c r="E86" s="351"/>
      <c r="F86" s="352">
        <f>F85+F84</f>
        <v>0</v>
      </c>
    </row>
    <row r="87" spans="1:6" ht="26.4">
      <c r="B87" s="354" t="s">
        <v>667</v>
      </c>
    </row>
    <row r="88" spans="1:6" ht="26.4">
      <c r="B88" s="354" t="s">
        <v>668</v>
      </c>
    </row>
    <row r="89" spans="1:6">
      <c r="B89" s="355" t="s">
        <v>669</v>
      </c>
    </row>
    <row r="90" spans="1:6">
      <c r="B90" s="355" t="s">
        <v>670</v>
      </c>
    </row>
  </sheetData>
  <pageMargins left="0.25" right="0.25" top="0.75" bottom="0.75" header="0.3" footer="0.3"/>
  <pageSetup paperSize="9" scale="93" orientation="portrait" r:id="rId1"/>
  <headerFooter alignWithMargins="0">
    <oddFooter>Stránka &amp;P z &amp;N</oddFoot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37</vt:i4>
      </vt:variant>
    </vt:vector>
  </HeadingPairs>
  <TitlesOfParts>
    <vt:vector size="45" baseType="lpstr">
      <vt:lpstr>titul</vt:lpstr>
      <vt:lpstr>Krycí list</vt:lpstr>
      <vt:lpstr>Rekapitulace</vt:lpstr>
      <vt:lpstr>Položky</vt:lpstr>
      <vt:lpstr>SO 02 ZTI</vt:lpstr>
      <vt:lpstr>UT - SO02</vt:lpstr>
      <vt:lpstr>SO 02 elektro</vt:lpstr>
      <vt:lpstr>VZT - SO02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'SO 02 ZTI'!Oblast_tisku</vt:lpstr>
      <vt:lpstr>'VZT - SO02'!Oblast_tisku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2016-12-02T15:54:51Z</cp:lastPrinted>
  <dcterms:created xsi:type="dcterms:W3CDTF">2016-12-02T15:28:38Z</dcterms:created>
  <dcterms:modified xsi:type="dcterms:W3CDTF">2016-12-02T16:09:44Z</dcterms:modified>
</cp:coreProperties>
</file>